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ewmontmining.sharepoint.com/sites/GlobalTailingsManagementTeam324/Shared Documents/General/Tailings Inventory/"/>
    </mc:Choice>
  </mc:AlternateContent>
  <xr:revisionPtr revIDLastSave="364" documentId="8_{B47111EC-1EB3-4D1B-A6E0-EC27C30A97B4}" xr6:coauthVersionLast="47" xr6:coauthVersionMax="47" xr10:uidLastSave="{606C32F9-0160-4F40-B893-584A0FCF71DC}"/>
  <bookViews>
    <workbookView xWindow="-110" yWindow="-110" windowWidth="19420" windowHeight="10420" tabRatio="942" firstSheet="2" activeTab="12" xr2:uid="{00000000-000D-0000-FFFF-FFFF00000000}"/>
  </bookViews>
  <sheets>
    <sheet name="Overview Questions" sheetId="4" state="hidden" r:id="rId1"/>
    <sheet name="Summary_Active" sheetId="14" state="hidden" r:id="rId2"/>
    <sheet name="Summary" sheetId="13" r:id="rId3"/>
    <sheet name="Classification_Operations" sheetId="17" state="hidden" r:id="rId4"/>
    <sheet name="Status_operations" sheetId="16" state="hidden" r:id="rId5"/>
    <sheet name="Construction Type_Ops" sheetId="18" state="hidden" r:id="rId6"/>
    <sheet name="All dams" sheetId="11" state="hidden" r:id="rId7"/>
    <sheet name="All Dams_Complete_Operations" sheetId="15" state="hidden" r:id="rId8"/>
    <sheet name="Location" sheetId="24" r:id="rId9"/>
    <sheet name="Status" sheetId="20" r:id="rId10"/>
    <sheet name="Consequence Classification" sheetId="23" r:id="rId11"/>
    <sheet name="Construction Method" sheetId="21" r:id="rId12"/>
    <sheet name="All Dams_Complete" sheetId="12" r:id="rId13"/>
    <sheet name="Dropdown Lists" sheetId="19" state="hidden" r:id="rId14"/>
    <sheet name="Former Newmont w Calcs for all" sheetId="1" state="hidden" r:id="rId15"/>
    <sheet name="Former Goldcorp" sheetId="5" state="hidden" r:id="rId16"/>
    <sheet name="Joint Venture" sheetId="10" state="hidden" r:id="rId17"/>
  </sheets>
  <definedNames>
    <definedName name="_xlnm._FilterDatabase" localSheetId="12" hidden="1">'All Dams_Complete'!$A$2:$V$90</definedName>
    <definedName name="_ftn1" localSheetId="14">'Former Newmont w Calcs for all'!$S$4</definedName>
    <definedName name="_ftnref1" localSheetId="14">'Former Newmont w Calcs for all'!$S$1</definedName>
    <definedName name="_xlnm.Print_Area" localSheetId="7">'All Dams_Complete_Operations'!$A$1:$W$75</definedName>
    <definedName name="_xlnm.Print_Area" localSheetId="14">'Former Newmont w Calcs for all'!$A$1:$U$66</definedName>
    <definedName name="_xlnm.Print_Titles" localSheetId="12">'All Dams_Complete'!$1:$1</definedName>
    <definedName name="_xlnm.Print_Titles" localSheetId="7">'All Dams_Complete_Operations'!$1:$1</definedName>
    <definedName name="_xlnm.Print_Titles" localSheetId="14">'Former Newmont w Calcs for all'!$1:$1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3" l="1"/>
  <c r="B13" i="13"/>
  <c r="B14" i="13"/>
  <c r="B15" i="13"/>
  <c r="B16" i="13"/>
  <c r="B17" i="13"/>
  <c r="B18" i="13"/>
  <c r="B19" i="13"/>
  <c r="B11" i="13"/>
  <c r="B6" i="13"/>
  <c r="C95" i="1"/>
  <c r="I91" i="1"/>
  <c r="H91" i="1"/>
  <c r="G91" i="1"/>
  <c r="F91" i="1"/>
  <c r="E91" i="1"/>
  <c r="D91" i="1"/>
  <c r="D89" i="1"/>
  <c r="F86" i="1"/>
  <c r="E86" i="1"/>
  <c r="D86" i="1"/>
  <c r="C85" i="1"/>
  <c r="C84" i="1"/>
  <c r="P83" i="1"/>
  <c r="O83" i="1"/>
  <c r="N83" i="1"/>
  <c r="M83" i="1"/>
  <c r="L83" i="1"/>
  <c r="K83" i="1"/>
  <c r="J83" i="1"/>
  <c r="I83" i="1"/>
  <c r="H83" i="1"/>
  <c r="G83" i="1"/>
  <c r="F83" i="1"/>
  <c r="E83" i="1"/>
  <c r="D83" i="1"/>
  <c r="C83" i="1"/>
  <c r="P82" i="1"/>
  <c r="D82" i="1"/>
  <c r="C82" i="1"/>
  <c r="C81" i="1"/>
  <c r="C80" i="1"/>
  <c r="C79" i="1"/>
  <c r="P76" i="1"/>
  <c r="J76" i="1"/>
  <c r="F76" i="1"/>
  <c r="E76" i="1"/>
  <c r="D76" i="1"/>
  <c r="C76" i="1"/>
  <c r="E74" i="1"/>
  <c r="C73" i="1"/>
  <c r="C72" i="1"/>
  <c r="L10" i="12"/>
  <c r="L9" i="12"/>
  <c r="L8" i="12"/>
  <c r="K6" i="12"/>
  <c r="G123" i="11"/>
  <c r="F123" i="11"/>
  <c r="E123" i="11"/>
  <c r="D123" i="11"/>
  <c r="C123" i="11"/>
  <c r="B123" i="11"/>
  <c r="N119" i="11"/>
  <c r="M119" i="11"/>
  <c r="L119" i="11"/>
  <c r="K119" i="11"/>
  <c r="J119" i="11"/>
  <c r="I119" i="11"/>
  <c r="H119" i="11"/>
  <c r="G119" i="11"/>
  <c r="F119" i="11"/>
  <c r="E119" i="11"/>
  <c r="D119" i="11"/>
  <c r="C119" i="11"/>
  <c r="B119" i="11"/>
  <c r="N118" i="11"/>
  <c r="A118" i="11"/>
  <c r="B37" i="13"/>
  <c r="B36" i="13"/>
  <c r="B35" i="13"/>
  <c r="B34" i="13"/>
  <c r="B30" i="13"/>
  <c r="B29" i="13"/>
  <c r="B28" i="13"/>
  <c r="B27" i="13"/>
  <c r="B24" i="13"/>
  <c r="B23" i="13"/>
  <c r="B22" i="13"/>
  <c r="B8" i="13"/>
  <c r="B7" i="13"/>
  <c r="B3" i="13"/>
  <c r="C33" i="14"/>
  <c r="C32" i="14"/>
  <c r="C31" i="14"/>
  <c r="C30" i="14"/>
  <c r="C29" i="14"/>
  <c r="C28" i="14"/>
  <c r="C23" i="14"/>
  <c r="C22" i="14"/>
  <c r="C21" i="14"/>
  <c r="C20" i="14"/>
  <c r="C19" i="14"/>
  <c r="C18" i="14"/>
  <c r="C14" i="14"/>
  <c r="C13" i="14"/>
  <c r="C12" i="14"/>
  <c r="C11" i="14"/>
  <c r="C8" i="14"/>
  <c r="C7" i="14"/>
  <c r="C6" i="14"/>
  <c r="C11" i="13" l="1"/>
  <c r="C7" i="13"/>
  <c r="C35" i="13"/>
  <c r="C12" i="13"/>
  <c r="C19" i="13"/>
  <c r="C18" i="13"/>
  <c r="C14" i="13"/>
  <c r="C15" i="13"/>
  <c r="C13" i="13"/>
  <c r="C27" i="13"/>
  <c r="C8" i="13"/>
  <c r="C22" i="13"/>
  <c r="C28" i="13"/>
  <c r="C36" i="13"/>
  <c r="C6" i="13"/>
  <c r="C37" i="13"/>
  <c r="C16" i="13"/>
  <c r="C23" i="13"/>
  <c r="C30" i="13"/>
  <c r="C17" i="13"/>
  <c r="C34" i="13"/>
  <c r="C24" i="13"/>
  <c r="C2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Abigail Lawes</author>
  </authors>
  <commentList>
    <comment ref="W17" authorId="0" shapeId="0" xr:uid="{E334D881-7AE3-4718-A6B2-6DEBABB217FF}">
      <text>
        <r>
          <rPr>
            <b/>
            <sz val="9"/>
            <color indexed="81"/>
            <rFont val="Tahoma"/>
            <family val="2"/>
          </rPr>
          <t>Abigail Lawes:</t>
        </r>
        <r>
          <rPr>
            <sz val="9"/>
            <color indexed="81"/>
            <rFont val="Tahoma"/>
            <family val="2"/>
          </rPr>
          <t xml:space="preserve">
Barrick doesn't have this note.</t>
        </r>
      </text>
    </comment>
    <comment ref="W18" authorId="0" shapeId="0" xr:uid="{F054900A-D129-48B1-A6CE-BB6E607C23B3}">
      <text>
        <r>
          <rPr>
            <b/>
            <sz val="9"/>
            <color indexed="81"/>
            <rFont val="Tahoma"/>
            <family val="2"/>
          </rPr>
          <t>Abigail Lawes:</t>
        </r>
        <r>
          <rPr>
            <sz val="9"/>
            <color indexed="81"/>
            <rFont val="Tahoma"/>
            <family val="2"/>
          </rPr>
          <t xml:space="preserve">
Barrick does not have this note.</t>
        </r>
      </text>
    </comment>
    <comment ref="W19" authorId="0" shapeId="0" xr:uid="{94C962AB-E6EF-4F50-9F9E-42FEA751F48C}">
      <text>
        <r>
          <rPr>
            <b/>
            <sz val="9"/>
            <color indexed="81"/>
            <rFont val="Tahoma"/>
            <family val="2"/>
          </rPr>
          <t>Abigail Lawes:</t>
        </r>
        <r>
          <rPr>
            <sz val="9"/>
            <color indexed="81"/>
            <rFont val="Tahoma"/>
            <family val="2"/>
          </rPr>
          <t xml:space="preserve">
Abigail Lawes:
Barrick does not have this note.</t>
        </r>
      </text>
    </comment>
    <comment ref="W21" authorId="0" shapeId="0" xr:uid="{94ACD8AA-6024-4969-9E7D-4840969B5449}">
      <text>
        <r>
          <rPr>
            <b/>
            <sz val="9"/>
            <color indexed="81"/>
            <rFont val="Tahoma"/>
            <family val="2"/>
          </rPr>
          <t>Abigail Lawes:</t>
        </r>
        <r>
          <rPr>
            <sz val="9"/>
            <color indexed="81"/>
            <rFont val="Tahoma"/>
            <family val="2"/>
          </rPr>
          <t xml:space="preserve">
Barrick has no note here.</t>
        </r>
      </text>
    </comment>
    <comment ref="W24" authorId="0" shapeId="0" xr:uid="{F1F221FA-E9DE-4B6A-AE72-0326D09C6C16}">
      <text>
        <r>
          <rPr>
            <b/>
            <sz val="9"/>
            <color indexed="81"/>
            <rFont val="Tahoma"/>
            <family val="2"/>
          </rPr>
          <t>Abigail Lawes:</t>
        </r>
        <r>
          <rPr>
            <sz val="9"/>
            <color indexed="81"/>
            <rFont val="Tahoma"/>
            <family val="2"/>
          </rPr>
          <t xml:space="preserve">
Barrick doesn't have this note.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Abigail Lawes</author>
  </authors>
  <commentList>
    <comment ref="V21" authorId="0" shapeId="0" xr:uid="{00000000-0006-0000-0700-000013000000}">
      <text>
        <r>
          <rPr>
            <b/>
            <sz val="9"/>
            <color indexed="81"/>
            <rFont val="Tahoma"/>
            <family val="2"/>
          </rPr>
          <t>Abigail Lawes:</t>
        </r>
        <r>
          <rPr>
            <sz val="9"/>
            <color indexed="81"/>
            <rFont val="Tahoma"/>
            <family val="2"/>
          </rPr>
          <t xml:space="preserve">
Barrick doesn't have this note.</t>
        </r>
      </text>
    </comment>
    <comment ref="V22" authorId="0" shapeId="0" xr:uid="{00000000-0006-0000-0700-000018000000}">
      <text>
        <r>
          <rPr>
            <b/>
            <sz val="9"/>
            <color indexed="81"/>
            <rFont val="Tahoma"/>
            <family val="2"/>
          </rPr>
          <t>Abigail Lawes:</t>
        </r>
        <r>
          <rPr>
            <sz val="9"/>
            <color indexed="81"/>
            <rFont val="Tahoma"/>
            <family val="2"/>
          </rPr>
          <t xml:space="preserve">
Barrick does not have this note.</t>
        </r>
      </text>
    </comment>
    <comment ref="V23" authorId="0" shapeId="0" xr:uid="{00000000-0006-0000-0700-00001D000000}">
      <text>
        <r>
          <rPr>
            <b/>
            <sz val="9"/>
            <color indexed="81"/>
            <rFont val="Tahoma"/>
            <family val="2"/>
          </rPr>
          <t>Abigail Lawes:</t>
        </r>
        <r>
          <rPr>
            <sz val="9"/>
            <color indexed="81"/>
            <rFont val="Tahoma"/>
            <family val="2"/>
          </rPr>
          <t xml:space="preserve">
Abigail Lawes:
Barrick does not have this note.</t>
        </r>
      </text>
    </comment>
    <comment ref="V25" authorId="0" shapeId="0" xr:uid="{00000000-0006-0000-0700-000027000000}">
      <text>
        <r>
          <rPr>
            <b/>
            <sz val="9"/>
            <color indexed="81"/>
            <rFont val="Tahoma"/>
            <family val="2"/>
          </rPr>
          <t>Abigail Lawes:</t>
        </r>
        <r>
          <rPr>
            <sz val="9"/>
            <color indexed="81"/>
            <rFont val="Tahoma"/>
            <family val="2"/>
          </rPr>
          <t xml:space="preserve">
Barrick has no note here.</t>
        </r>
      </text>
    </comment>
    <comment ref="V29" authorId="0" shapeId="0" xr:uid="{00000000-0006-0000-0700-000037000000}">
      <text>
        <r>
          <rPr>
            <b/>
            <sz val="9"/>
            <color indexed="81"/>
            <rFont val="Tahoma"/>
            <family val="2"/>
          </rPr>
          <t>Abigail Lawes:</t>
        </r>
        <r>
          <rPr>
            <sz val="9"/>
            <color indexed="81"/>
            <rFont val="Tahoma"/>
            <family val="2"/>
          </rPr>
          <t xml:space="preserve">
Barrick does not have this comment.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Devon Horntvedt</author>
  </authors>
  <commentList>
    <comment ref="N45" authorId="0" shapeId="0" xr:uid="{00000000-0006-0000-0800-000001000000}">
      <text>
        <r>
          <rPr>
            <b/>
            <sz val="9"/>
            <color indexed="81"/>
            <rFont val="Tahoma"/>
            <family val="2"/>
          </rPr>
          <t>Devon Horntvedt:</t>
        </r>
        <r>
          <rPr>
            <sz val="9"/>
            <color indexed="81"/>
            <rFont val="Tahoma"/>
            <family val="2"/>
          </rPr>
          <t xml:space="preserve">
I made these determinations based upon the dams being in a State Park with potential impact to human life/death at 0-10 people; Sand Dam could potentially be Very High</t>
        </r>
      </text>
    </comment>
  </commentList>
</comments>
</file>

<file path=xl/sharedStrings.xml><?xml version="1.0" encoding="utf-8"?>
<sst xmlns="http://schemas.openxmlformats.org/spreadsheetml/2006/main" count="6520" uniqueCount="1023">
  <si>
    <t>Mine Tailings Overview Questions</t>
  </si>
  <si>
    <t>a) Provide an overview of your tailings management system, and how you manage risk</t>
  </si>
  <si>
    <r>
      <t>Newmont's Tailings Fact Sheet (</t>
    </r>
    <r>
      <rPr>
        <u/>
        <sz val="11"/>
        <color theme="1"/>
        <rFont val="Calibri"/>
        <family val="2"/>
        <scheme val="minor"/>
      </rPr>
      <t>https://www.newmontgoldcorp.com/resources/document-library/default.aspx</t>
    </r>
    <r>
      <rPr>
        <sz val="11"/>
        <color theme="1"/>
        <rFont val="Calibri"/>
        <family val="2"/>
        <scheme val="minor"/>
      </rPr>
      <t xml:space="preserve"> ) outlines our approach to </t>
    </r>
  </si>
  <si>
    <t>tailings and risk management. Below is a summary:</t>
  </si>
  <si>
    <t xml:space="preserve">Newmont Goldcorp’s engineering, construction and operating standards and technical guidance explicitly cover tailings management and establish requirements to ensure safe and stable facilities throughout their operating and post-mine closure life. The design, construction and operation of all tailings impoundment facilities are scrutinized through our Investment System process, supported by inspections and audits, critical controls and strict application of annual inspections by independent qualified geotechnical engineers. </t>
  </si>
  <si>
    <r>
      <t>N</t>
    </r>
    <r>
      <rPr>
        <b/>
        <sz val="11"/>
        <color theme="1"/>
        <rFont val="Calibri"/>
        <family val="2"/>
        <scheme val="minor"/>
      </rPr>
      <t xml:space="preserve">ewmont Goldcorp’s Environmental Standard for Tailings and Heap Leach Facility Management </t>
    </r>
    <r>
      <rPr>
        <sz val="11"/>
        <color theme="1"/>
        <rFont val="Calibri"/>
        <family val="2"/>
        <scheme val="minor"/>
      </rPr>
      <t xml:space="preserve">sets the minimum requirements for the design and management of tailings storage facilities (TSFs) to protect human health, wildlife, flora, groundwater and/or surface water, prevent uncontrolled release to the environment, manage process fluids, and identifies requirements for closure and reclamation. </t>
    </r>
  </si>
  <si>
    <t xml:space="preserve">The standard works in conjunction with other standards and incorporates the International Council on Mining and Metals’ position statement on ‘Preventing Catastrophic Failure of Tailings Storage Facilities.’ All Newmont Goldcorp sites identify, assess and comply with laws, regulations, permits, licenses, external standards and other relevant or appropriate requirements.    The Tailings and Heap Leach Management Standard us available on our website - https://www.newmontgoldcorp.com/about-us/governance-and-ethics/policies-and-standards/default.aspx </t>
  </si>
  <si>
    <r>
      <rPr>
        <b/>
        <sz val="11"/>
        <color theme="1"/>
        <rFont val="Calibri"/>
        <family val="2"/>
        <scheme val="minor"/>
      </rPr>
      <t xml:space="preserve">Newmont Goldcorp’s Technical Services team has developed </t>
    </r>
    <r>
      <rPr>
        <b/>
        <i/>
        <sz val="11"/>
        <color theme="1"/>
        <rFont val="Calibri"/>
        <family val="2"/>
        <scheme val="minor"/>
      </rPr>
      <t>Tailings Facility Geotechnical Guidelines</t>
    </r>
    <r>
      <rPr>
        <b/>
        <sz val="11"/>
        <color theme="1"/>
        <rFont val="Calibri"/>
        <family val="2"/>
        <scheme val="minor"/>
      </rPr>
      <t xml:space="preserve"> </t>
    </r>
    <r>
      <rPr>
        <sz val="11"/>
        <color theme="1"/>
        <rFont val="Calibri"/>
        <family val="2"/>
        <scheme val="minor"/>
      </rPr>
      <t xml:space="preserve">that define minimum requirements for tailings impoundments. Newmont Goldcorp’s Technical Services team has also developed Seismic Design Criteria Guidelines that define minimum requirements for design, construction and operation of tailings impoundments to ensure safe and stable operations for region-specific seismic events. Each operation develops and implements site-specific Standard Operating Procedures (SOPs) and manuals based the tailings impoundment design. Site-specific SOPs consist of per shift activities including inspections of pipelines, open liner, embankments, pond levels and leak detection systems.  </t>
    </r>
  </si>
  <si>
    <r>
      <rPr>
        <b/>
        <sz val="11"/>
        <color theme="1"/>
        <rFont val="Calibri"/>
        <family val="2"/>
        <scheme val="minor"/>
      </rPr>
      <t>Emergency Response Planning and Communications</t>
    </r>
    <r>
      <rPr>
        <sz val="11"/>
        <color theme="1"/>
        <rFont val="Calibri"/>
        <family val="2"/>
        <scheme val="minor"/>
      </rPr>
      <t xml:space="preserve"> - All Newmont Goldcorp operations have Emergency Response Plans that define chain of command and communications and actions to take during emergencies. Additionally, Newmont operations have developed site-specific dam break inundation analysis plans to support emergency planning including communications and evacuation notification. 
In most jurisdictions, Newmont Goldcorp operations also do joint drills and exercises with local emergency response teams to prepare for emergencies. It should be noted that Newmont Goldcorp has contingency plans in place at every operation that describe trigger levels and detailed actions required to prevent overtopping of tailings impoundments. This includes reporting that is completed on a monthly basis associated with critical controls. 
</t>
    </r>
  </si>
  <si>
    <r>
      <rPr>
        <b/>
        <sz val="11"/>
        <color theme="1"/>
        <rFont val="Calibri"/>
        <family val="2"/>
        <scheme val="minor"/>
      </rPr>
      <t>Audits, Inspections and Reporting</t>
    </r>
    <r>
      <rPr>
        <sz val="11"/>
        <color theme="1"/>
        <rFont val="Calibri"/>
        <family val="2"/>
        <scheme val="minor"/>
      </rPr>
      <t xml:space="preserve"> - Newmont Goldcorp has a number of programs through the Sustainability &amp; External Relations and Technical Services teams for auditing, inspecting and reporting on the stability of our tailings facilities. The Technical Services team routinely conducts geotechnical reviews with the internal engineering team and reviews annual inspection reports prepared by independent qualified geotechnical engineers and Independent Technical Review Boards. Reporting on tailings management systems at the corporate level can be found at: </t>
    </r>
    <r>
      <rPr>
        <u/>
        <sz val="11"/>
        <color theme="1"/>
        <rFont val="Calibri"/>
        <family val="2"/>
        <scheme val="minor"/>
      </rPr>
      <t>https://sustainabilityreport.newmont.com/2018/environmental-stewardship/tailings-waste-and-emissions</t>
    </r>
    <r>
      <rPr>
        <sz val="11"/>
        <color theme="1"/>
        <rFont val="Calibri"/>
        <family val="2"/>
        <scheme val="minor"/>
      </rPr>
      <t xml:space="preserve">
To improve understanding of the potential risks associated with tailings storage facility management, potential catastrophic failure was added as an enterprise risk in 2017 at the corporate, regional and site levels. Critical controls are reviewed and reported on a monthly basis at each operation as part of Newmont Goldcorp’s Enterprise Risk Management program. 
</t>
    </r>
  </si>
  <si>
    <t>b) Confirm whether approach to tailings management has changed or will change in light of the recent tailings disasters at Brumadinho</t>
  </si>
  <si>
    <t xml:space="preserve">Mariana, Mt Polley and others. Have you, for example, reviewed all tailings storage facilities with upstream dam construction, and taken </t>
  </si>
  <si>
    <t xml:space="preserve">steps necessary to protect local communities and the environment e.g. buttressing, evacuation? </t>
  </si>
  <si>
    <t>Following the Mt.Polley tailings dam failure Newmont Goldcorp supported ICMM in the development of the Position Statement on Preventing Catastrophic Failure of Tailings.  We updated our internal standard for management of tailings facilities and were compliant by September 2018 with the Position Statement.  Our TSFs are reviewed under our current standard and an independent technical review is completed on an annual basis to evaluate the facilities.  We have also implemented a program to track critical controls on our tailings dams which is reported monthly from the sites and quarterly to executive leadership.  We are also reporting to executive leadership and the board on a quarterly basis on status of our controls and management systems for tailings.</t>
  </si>
  <si>
    <t>Summary Information- Active Operations Only</t>
  </si>
  <si>
    <t xml:space="preserve">Total </t>
  </si>
  <si>
    <t>dams</t>
  </si>
  <si>
    <t>Does not include JVs (includes Eleonore)</t>
  </si>
  <si>
    <t>Status</t>
  </si>
  <si>
    <t>Number</t>
  </si>
  <si>
    <t>Percentage</t>
  </si>
  <si>
    <t>Active</t>
  </si>
  <si>
    <t xml:space="preserve">Inactive </t>
  </si>
  <si>
    <t>Reclaimed/Closed</t>
  </si>
  <si>
    <t>Construction Method</t>
  </si>
  <si>
    <t>Upstream</t>
  </si>
  <si>
    <t>Downstream</t>
  </si>
  <si>
    <t>Centerline</t>
  </si>
  <si>
    <t>Other</t>
  </si>
  <si>
    <t>Note: 'Other' includes modified centerline, unknown, and multiple methods of construction</t>
  </si>
  <si>
    <t>Hazard Classification</t>
  </si>
  <si>
    <t>Low</t>
  </si>
  <si>
    <t>Significant/Moderate</t>
  </si>
  <si>
    <t>High</t>
  </si>
  <si>
    <t>Very High</t>
  </si>
  <si>
    <t>Extreme</t>
  </si>
  <si>
    <t xml:space="preserve">Note: N/A designates that there is not additional tailings deposition planned and that the volume is the same as the existing volume.  </t>
  </si>
  <si>
    <t>Also High includes (HighA, HighB and HighC as designated by ANCOLD)</t>
  </si>
  <si>
    <t>Location</t>
  </si>
  <si>
    <t>Canada</t>
  </si>
  <si>
    <t>United States</t>
  </si>
  <si>
    <t>Australia</t>
  </si>
  <si>
    <t>Africa</t>
  </si>
  <si>
    <t>Latin America</t>
  </si>
  <si>
    <t>Mexico</t>
  </si>
  <si>
    <t>Owned and Operated</t>
  </si>
  <si>
    <t>Operation</t>
  </si>
  <si>
    <t>Inactive</t>
  </si>
  <si>
    <t>Modified Centerline</t>
  </si>
  <si>
    <t>Filtered Tailings Stack</t>
  </si>
  <si>
    <t>N/A - In pit</t>
  </si>
  <si>
    <t>N/A - Below grade</t>
  </si>
  <si>
    <t>Unknown</t>
  </si>
  <si>
    <t>Landform</t>
  </si>
  <si>
    <t>Significant</t>
  </si>
  <si>
    <t>High A</t>
  </si>
  <si>
    <t>High B</t>
  </si>
  <si>
    <t>N/A</t>
  </si>
  <si>
    <t xml:space="preserve">Australia </t>
  </si>
  <si>
    <t>North America</t>
  </si>
  <si>
    <t>South America</t>
  </si>
  <si>
    <t>Region</t>
  </si>
  <si>
    <t>Site Name &amp; Location</t>
  </si>
  <si>
    <t>1) Qualifying Dam Structure (Name)</t>
  </si>
  <si>
    <t>2) Location (latitude/longitude)</t>
  </si>
  <si>
    <t>3) Ownership (as of March 2019)</t>
  </si>
  <si>
    <t>4) Status</t>
  </si>
  <si>
    <t>5) Date of Initial Operation</t>
  </si>
  <si>
    <t>6) Is the Dam currently operated or closed as per currently approved design, and within design intent? (Yes/No)</t>
  </si>
  <si>
    <t>7) Raise Methodology</t>
  </si>
  <si>
    <t>8) Max Dam Height (m)</t>
  </si>
  <si>
    <r>
      <t>9) Current Tailings Storage Impoundment Volume (m</t>
    </r>
    <r>
      <rPr>
        <b/>
        <vertAlign val="superscript"/>
        <sz val="24"/>
        <color rgb="FFF8F8F8"/>
        <rFont val="Arial"/>
        <family val="2"/>
      </rPr>
      <t>3</t>
    </r>
    <r>
      <rPr>
        <b/>
        <sz val="24"/>
        <color rgb="FFF8F8F8"/>
        <rFont val="Arial"/>
        <family val="2"/>
      </rPr>
      <t>)</t>
    </r>
  </si>
  <si>
    <r>
      <t>10) Planned Tailings Storage Impoundment Volume in 5 years (m</t>
    </r>
    <r>
      <rPr>
        <b/>
        <vertAlign val="superscript"/>
        <sz val="24"/>
        <color rgb="FFF8F8F8"/>
        <rFont val="Arial"/>
        <family val="2"/>
      </rPr>
      <t>3</t>
    </r>
    <r>
      <rPr>
        <b/>
        <sz val="24"/>
        <color rgb="FFF8F8F8"/>
        <rFont val="Arial"/>
        <family val="2"/>
      </rPr>
      <t>)</t>
    </r>
  </si>
  <si>
    <t>11) Most Recent Inspection (Independent Expert Review)</t>
  </si>
  <si>
    <t>12) Do you have full and complete relevant engineering records including design, construction, operation, maintenance, and/or closure? (Yes/No)</t>
  </si>
  <si>
    <t xml:space="preserve">13) Hazard Categorization </t>
  </si>
  <si>
    <t xml:space="preserve">14) Classification System </t>
  </si>
  <si>
    <t>15) Has this facility, at any point in its history, failed to be confirmed or certified as stable, as per the design criteria and requirements in place, by an independent engineer (even if later certified as stable by the same or a different firm)? (Yes/No)</t>
  </si>
  <si>
    <t>16) Do you have internal/in house engineering specialist oversight of this facility? Or do you have external engineering support for this purpose?</t>
  </si>
  <si>
    <t>17) Has a formal analysis of the downstream impact on communities, ecosystems and critical infrastructure in the event of catastrophic failure been undertaken and updated to reflect current and anticipated conditions? If so, when did this assessment take place? (Yes/No plus Information)</t>
  </si>
  <si>
    <t>18) Is there a) a closure plan in place for this dam, and b) does it include long term monitoring? (Yes and Yes, Yes and No, No and No)</t>
  </si>
  <si>
    <t>19) Have you, or do you plan to assess your tailings facilities against the impact of more regular extreme weather events as a result of climate change? (Yes/No)</t>
  </si>
  <si>
    <t>20) Any other relevant information and supporting documentation</t>
  </si>
  <si>
    <r>
      <t xml:space="preserve">Akyem                                               </t>
    </r>
    <r>
      <rPr>
        <sz val="24"/>
        <color theme="1"/>
        <rFont val="Arial"/>
        <family val="2"/>
      </rPr>
      <t>Ghana,  Africa</t>
    </r>
  </si>
  <si>
    <t>TSF Cell 1</t>
  </si>
  <si>
    <t>Latitude: 6.326255
Longitude: -1.043444</t>
  </si>
  <si>
    <t>Yes</t>
  </si>
  <si>
    <t>35 million</t>
  </si>
  <si>
    <t>36 million</t>
  </si>
  <si>
    <t>Canadian Dam Association</t>
  </si>
  <si>
    <t>No</t>
  </si>
  <si>
    <t>Both</t>
  </si>
  <si>
    <t>Yes, June 2019</t>
  </si>
  <si>
    <t>Yes and Yes</t>
  </si>
  <si>
    <t xml:space="preserve"> Q9. The Akyem TSF Cell 2 was recently commissioned (~July 2019).</t>
  </si>
  <si>
    <t>TSF Cell 2</t>
  </si>
  <si>
    <t>2 million</t>
  </si>
  <si>
    <t>29 million</t>
  </si>
  <si>
    <r>
      <t xml:space="preserve">Ahafo                                                </t>
    </r>
    <r>
      <rPr>
        <sz val="24"/>
        <color theme="1"/>
        <rFont val="Arial"/>
        <family val="2"/>
      </rPr>
      <t xml:space="preserve"> Ghana, Africa</t>
    </r>
  </si>
  <si>
    <t>Ahafo TSF</t>
  </si>
  <si>
    <t>Latitude: 7.034309
Longitude: -2.374835</t>
  </si>
  <si>
    <t>Downstream/Modified Centerline</t>
  </si>
  <si>
    <t>71 million</t>
  </si>
  <si>
    <t>90 million</t>
  </si>
  <si>
    <t>Yes, August 2017</t>
  </si>
  <si>
    <r>
      <t xml:space="preserve">Boddington,                                                                                                 </t>
    </r>
    <r>
      <rPr>
        <sz val="24"/>
        <color theme="1"/>
        <rFont val="Arial"/>
        <family val="2"/>
      </rPr>
      <t>WA Australia</t>
    </r>
  </si>
  <si>
    <t xml:space="preserve">Residue Disposal Area </t>
  </si>
  <si>
    <t>Latitude: -32.695925
Longitude: 116.365559</t>
  </si>
  <si>
    <t>217 million</t>
  </si>
  <si>
    <t>400 million</t>
  </si>
  <si>
    <t>High C</t>
  </si>
  <si>
    <t>ANCOLD</t>
  </si>
  <si>
    <t>Yes, December 2017</t>
  </si>
  <si>
    <t>R4 Residue Disposal Area</t>
  </si>
  <si>
    <t>Latitude: -32.709840
Longitude: 116.380865</t>
  </si>
  <si>
    <t>Owned</t>
  </si>
  <si>
    <t>Inactive/Care and Maintenance</t>
  </si>
  <si>
    <t>40 million</t>
  </si>
  <si>
    <t>Dam Breach - Yes, 2017
Inundation Mapping - No</t>
  </si>
  <si>
    <t>Q9. Estimate  Q12. Some construction engineering records currently unavailable. Q15 No such record found</t>
  </si>
  <si>
    <r>
      <t xml:space="preserve">KCGM,                                                                                                        </t>
    </r>
    <r>
      <rPr>
        <sz val="24"/>
        <color rgb="FF3D3935"/>
        <rFont val="Arial"/>
        <family val="2"/>
      </rPr>
      <t>WA Australia</t>
    </r>
  </si>
  <si>
    <t>Fimiston I</t>
  </si>
  <si>
    <t>Latitude: -30.746707
Longitude: 121.508969</t>
  </si>
  <si>
    <t>JV</t>
  </si>
  <si>
    <t xml:space="preserve">Upstream </t>
  </si>
  <si>
    <t>42 million</t>
  </si>
  <si>
    <t>63 million</t>
  </si>
  <si>
    <t>Yes, 12/2016</t>
  </si>
  <si>
    <t>Fimiston II</t>
  </si>
  <si>
    <t>Latitude: -30.751359
Longitude: 121.546371</t>
  </si>
  <si>
    <t>120 million</t>
  </si>
  <si>
    <t>151 million</t>
  </si>
  <si>
    <t>Yes, 2/2014</t>
  </si>
  <si>
    <t xml:space="preserve">Kaltails </t>
  </si>
  <si>
    <t>Latitude: -30.798458
Longitude: 121.563501</t>
  </si>
  <si>
    <t>82 million</t>
  </si>
  <si>
    <t>Yes, 9/2018</t>
  </si>
  <si>
    <t>Gidji I</t>
  </si>
  <si>
    <t>Latitude: -30.583170
Longitude: 121.453803</t>
  </si>
  <si>
    <t>3 million</t>
  </si>
  <si>
    <t>Yes, 11/2010</t>
  </si>
  <si>
    <t>Gidji II</t>
  </si>
  <si>
    <t>1 million</t>
  </si>
  <si>
    <t>Yes, 3/2011</t>
  </si>
  <si>
    <t>Mullingar</t>
  </si>
  <si>
    <t>Latitude: -30.729694
Longitude: 121.471046</t>
  </si>
  <si>
    <t>unknown</t>
  </si>
  <si>
    <t>0.1 million</t>
  </si>
  <si>
    <t>n/a</t>
  </si>
  <si>
    <t>-</t>
  </si>
  <si>
    <t>Not classified</t>
  </si>
  <si>
    <t>Uncertain</t>
  </si>
  <si>
    <t xml:space="preserve">No </t>
  </si>
  <si>
    <t>Yes and No</t>
  </si>
  <si>
    <t>Q10. Estimate</t>
  </si>
  <si>
    <t>Mt. Percy</t>
  </si>
  <si>
    <t>Latitude: -30.718556
Longitude: 121.487728</t>
  </si>
  <si>
    <t xml:space="preserve">8.4 million </t>
  </si>
  <si>
    <t xml:space="preserve">Q9. 42 ha and 20 to 23 m high.  Q11 informal. Q16 informal only. </t>
  </si>
  <si>
    <t>Paringa</t>
  </si>
  <si>
    <t>Latitude: -30.757052
Longitude: 121.523793</t>
  </si>
  <si>
    <t>0.836 million</t>
  </si>
  <si>
    <t>Croesus</t>
  </si>
  <si>
    <t>Latitude: -30.752291
Longitude: 121.499765</t>
  </si>
  <si>
    <t>before 1973</t>
  </si>
  <si>
    <t xml:space="preserve">4.25 million </t>
  </si>
  <si>
    <t>2012</t>
  </si>
  <si>
    <t>Q9. Estimate of portion not associated with Fim 1 TSF, partially encapsulated with waste rock.  Q12 Fimiston I is built on top of a portion of the facility.</t>
  </si>
  <si>
    <t>Old Croesus</t>
  </si>
  <si>
    <t>Latitude: -30.759984
Longitude: 121.497266</t>
  </si>
  <si>
    <t>1960s</t>
  </si>
  <si>
    <t>2.12 million</t>
  </si>
  <si>
    <t xml:space="preserve">Q7. Most of this tailings is encapsulated in waste rock within the pit Q9. Located in the pit </t>
  </si>
  <si>
    <r>
      <t xml:space="preserve">Tanami                                                                                                      </t>
    </r>
    <r>
      <rPr>
        <sz val="24"/>
        <color rgb="FF3D3935"/>
        <rFont val="Arial"/>
        <family val="2"/>
      </rPr>
      <t xml:space="preserve"> NT, Australia</t>
    </r>
  </si>
  <si>
    <t>GTDO8</t>
  </si>
  <si>
    <t>Latitude: -20.533501
Longitude: 130.294334</t>
  </si>
  <si>
    <t>7 million</t>
  </si>
  <si>
    <t>17 million</t>
  </si>
  <si>
    <t>Yes, 10/2017</t>
  </si>
  <si>
    <t>GTDO3</t>
  </si>
  <si>
    <t>Latitude: -20.550019
Longitude: 130.323108</t>
  </si>
  <si>
    <t xml:space="preserve">Q17. Downstream impacts being evaluated in 2019. </t>
  </si>
  <si>
    <t>GTD01/02</t>
  </si>
  <si>
    <t xml:space="preserve">Latitude: -20.545191
Longitude: 130.311066
</t>
  </si>
  <si>
    <t>Inactive/Opened for harvesting</t>
  </si>
  <si>
    <t>6 million</t>
  </si>
  <si>
    <t xml:space="preserve">4.5 million </t>
  </si>
  <si>
    <t>Q10. Currently harvesting tails material from GTD02 for use in paste backfill
Q11. Visual inspection only 
Q12. Sketches of design available, no records available from previous owner</t>
  </si>
  <si>
    <t>Shoe (GTD04)</t>
  </si>
  <si>
    <t xml:space="preserve">Latitude: -20.534006
Longitude: 130.307306
</t>
  </si>
  <si>
    <t>In-pit</t>
  </si>
  <si>
    <t>1 million (above ground level)</t>
  </si>
  <si>
    <t>Quorn (GTD05)</t>
  </si>
  <si>
    <t xml:space="preserve">Latitude: -20.538379
Longitude: 130.294877
</t>
  </si>
  <si>
    <t>4 million (above ground level)</t>
  </si>
  <si>
    <t>Bunkers (GTD06)</t>
  </si>
  <si>
    <t>Closed/Rehabilitated</t>
  </si>
  <si>
    <t>0.4 million (above ground level)</t>
  </si>
  <si>
    <t>April-17 (post rehabilitation)</t>
  </si>
  <si>
    <t>Q11. Rehabilitated - no longer assessed as part of annual audit of active TSFs</t>
  </si>
  <si>
    <t>Bullakitchie (GTD07)</t>
  </si>
  <si>
    <t xml:space="preserve">Latitude: -20.537194
Longitude: 130.317088
</t>
  </si>
  <si>
    <t>ground level</t>
  </si>
  <si>
    <t>no above ground storage</t>
  </si>
  <si>
    <t>Q11. Rehabilitated - not assessed as part of annual audit of active TSFs
Q13. In-pit TSF with no raises.</t>
  </si>
  <si>
    <r>
      <t xml:space="preserve">Mt. Leyshon -                     </t>
    </r>
    <r>
      <rPr>
        <sz val="24"/>
        <color theme="1"/>
        <rFont val="Arial"/>
        <family val="2"/>
      </rPr>
      <t>Queensland, Australia</t>
    </r>
  </si>
  <si>
    <t>Southern Tailings Dam</t>
  </si>
  <si>
    <t>Latitude: -20.2929 Longitude: 146.2788</t>
  </si>
  <si>
    <t xml:space="preserve">Owned </t>
  </si>
  <si>
    <t xml:space="preserve">Closed - Reclaimed  </t>
  </si>
  <si>
    <t xml:space="preserve">Yes  </t>
  </si>
  <si>
    <t>6.6 million</t>
  </si>
  <si>
    <t>External</t>
  </si>
  <si>
    <t>Q17.  The dam is dry and the tailings are reclaimed, there is no impounded water</t>
  </si>
  <si>
    <t>Old Northern Tailings Dam</t>
  </si>
  <si>
    <t xml:space="preserve">Closed - Reclaimed   </t>
  </si>
  <si>
    <t>Upstream/Downstream</t>
  </si>
  <si>
    <t>11.4 million</t>
  </si>
  <si>
    <t>New Northern Tailings Dam</t>
  </si>
  <si>
    <t>Latitude: -20.2929 Longitude:  146.2788</t>
  </si>
  <si>
    <t>14 million</t>
  </si>
  <si>
    <r>
      <t xml:space="preserve">Carlin                                                                                                </t>
    </r>
    <r>
      <rPr>
        <sz val="24"/>
        <color theme="1"/>
        <rFont val="Arial"/>
        <family val="2"/>
      </rPr>
      <t xml:space="preserve"> Nevada, USA</t>
    </r>
  </si>
  <si>
    <t>Mill 1</t>
  </si>
  <si>
    <t>Latitude: 40.918050
Longitude: -116.326583</t>
  </si>
  <si>
    <t>Closed</t>
  </si>
  <si>
    <t xml:space="preserve">Modified Centerline/Upstream </t>
  </si>
  <si>
    <t>State of Nevada Division of Water Resources</t>
  </si>
  <si>
    <t>Closed in 1995, does not impound water.</t>
  </si>
  <si>
    <t>Mill 4/2</t>
  </si>
  <si>
    <t>Latitude: 40.947096
Longitude: -116.335377</t>
  </si>
  <si>
    <t>10.7 million</t>
  </si>
  <si>
    <t>Yes, March 2018</t>
  </si>
  <si>
    <t>Q9/10. Most of the tailings will get mined out as part of the closure; however, there will be long-term monitoring of water quality</t>
  </si>
  <si>
    <t>Mill 3 (Rain)</t>
  </si>
  <si>
    <t>Latitude: 40.596529
Longitude: -116.013734</t>
  </si>
  <si>
    <t>3.9 million</t>
  </si>
  <si>
    <t xml:space="preserve">Conceptual closure in place; do not anticipate long-term monitoring </t>
  </si>
  <si>
    <t xml:space="preserve">Mill 5/6 </t>
  </si>
  <si>
    <t>Latitude: 40.753694
Longitude: -116.199860</t>
  </si>
  <si>
    <t>97 million</t>
  </si>
  <si>
    <t>98 million</t>
  </si>
  <si>
    <t>Mill 5/6 West</t>
  </si>
  <si>
    <t>28 million</t>
  </si>
  <si>
    <t>46 million</t>
  </si>
  <si>
    <t>Mill 5/6 East</t>
  </si>
  <si>
    <t>18 million</t>
  </si>
  <si>
    <t xml:space="preserve">James Creek </t>
  </si>
  <si>
    <t>Latitude: 40.775343
Longitude: -116.205448</t>
  </si>
  <si>
    <t>n/a the majority has been removed as part of the Gold Quarry layback</t>
  </si>
  <si>
    <t>Most of the material has been removed so there is no long term monitoring</t>
  </si>
  <si>
    <r>
      <t xml:space="preserve">Phoenix                                           </t>
    </r>
    <r>
      <rPr>
        <sz val="24"/>
        <color theme="1"/>
        <rFont val="Arial"/>
        <family val="2"/>
      </rPr>
      <t>Nevada, USA</t>
    </r>
  </si>
  <si>
    <t>Lone Tree Mine Section 23 TSF</t>
  </si>
  <si>
    <t>Latitude: 40.48
Longitude: -117.13</t>
  </si>
  <si>
    <t>approx. 16 million</t>
  </si>
  <si>
    <t>Yes, February 2019</t>
  </si>
  <si>
    <t>Phoenix TSF</t>
  </si>
  <si>
    <t>Latitude: 40.494741
Longitude: -117.132001</t>
  </si>
  <si>
    <t>96 million</t>
  </si>
  <si>
    <t>132 million</t>
  </si>
  <si>
    <t xml:space="preserve">Low </t>
  </si>
  <si>
    <t>Yes, Jan 2019</t>
  </si>
  <si>
    <r>
      <t xml:space="preserve">Twin Creeks                                 </t>
    </r>
    <r>
      <rPr>
        <sz val="24"/>
        <color theme="1"/>
        <rFont val="Arial"/>
        <family val="2"/>
      </rPr>
      <t>Nevada, USA</t>
    </r>
  </si>
  <si>
    <t>Juniper TSF</t>
  </si>
  <si>
    <t>Latitude: 41.277754
Longitude: -117.136099</t>
  </si>
  <si>
    <t>64 million</t>
  </si>
  <si>
    <t>78 million</t>
  </si>
  <si>
    <t>Pinon TSF</t>
  </si>
  <si>
    <t>Before 1980</t>
  </si>
  <si>
    <t>8.2 million</t>
  </si>
  <si>
    <t>Internal/In House Engineering Specialist</t>
  </si>
  <si>
    <r>
      <t>Turquoise Ridge</t>
    </r>
    <r>
      <rPr>
        <sz val="24"/>
        <color theme="1"/>
        <rFont val="Arial"/>
        <family val="2"/>
      </rPr>
      <t xml:space="preserve">                            Nevada USA</t>
    </r>
  </si>
  <si>
    <t>Turquoise Ridge TSF</t>
  </si>
  <si>
    <t xml:space="preserve">             Latitude: 41.2360               Longitude: -117.2200</t>
  </si>
  <si>
    <t>NOJV</t>
  </si>
  <si>
    <t>Centerline, Downstream</t>
  </si>
  <si>
    <t>8.7 million</t>
  </si>
  <si>
    <t>Internal and External</t>
  </si>
  <si>
    <r>
      <t xml:space="preserve">Cortez                                          </t>
    </r>
    <r>
      <rPr>
        <sz val="24"/>
        <color theme="1"/>
        <rFont val="Arial"/>
        <family val="2"/>
      </rPr>
      <t>Nevada, USA</t>
    </r>
  </si>
  <si>
    <t>Cells 1 &amp;2</t>
  </si>
  <si>
    <t>Latitude: 40.2624            Longitude: -116.7027</t>
  </si>
  <si>
    <r>
      <t>Yes</t>
    </r>
    <r>
      <rPr>
        <vertAlign val="superscript"/>
        <sz val="24"/>
        <color theme="1"/>
        <rFont val="Arial"/>
        <family val="2"/>
      </rPr>
      <t>9</t>
    </r>
  </si>
  <si>
    <t>Yes, April 2018</t>
  </si>
  <si>
    <t>No and Yes</t>
  </si>
  <si>
    <t>Q15. Questions regarding the estimated geotechnical stability of the Cortez Cells 1/2 TSF after design earthquake loading were raised during a recent independent review; geotechnical site investigation and laboratory testing programs are underway</t>
  </si>
  <si>
    <t>Cell 4</t>
  </si>
  <si>
    <t>Latitude: 40.2266 Longitude: -116.6860</t>
  </si>
  <si>
    <t>27 million</t>
  </si>
  <si>
    <t>39 million</t>
  </si>
  <si>
    <t>Q11. Third party review in May 2019 and Dam Safety Inspection in June 2019</t>
  </si>
  <si>
    <t>TA 1-3</t>
  </si>
  <si>
    <t>Latitude: 40.2039 Longitude: -116.6225</t>
  </si>
  <si>
    <t>5.6 million</t>
  </si>
  <si>
    <t>internal</t>
  </si>
  <si>
    <t>Q11. Facility is closed passive</t>
  </si>
  <si>
    <t>TA 4-5</t>
  </si>
  <si>
    <t>Latitude: 40.2136 Longitude: -116.612825</t>
  </si>
  <si>
    <t>1.8 million</t>
  </si>
  <si>
    <t>Internal</t>
  </si>
  <si>
    <t>TA 6</t>
  </si>
  <si>
    <t>Latitude: 40.2135 Longitude: -116.624058</t>
  </si>
  <si>
    <t>5.2 million</t>
  </si>
  <si>
    <t>TA 7</t>
  </si>
  <si>
    <t>Latitude: 40.2088 Longitude: -116.6243</t>
  </si>
  <si>
    <t>0.8 million</t>
  </si>
  <si>
    <t>Two phases of the Cortez TA 7 TSF were built and operated; three additional expansion phases remain permitted but were never constructed. Q11 Dam Safety inspection was completed in June 2019.</t>
  </si>
  <si>
    <r>
      <t xml:space="preserve">Goldstrike                            </t>
    </r>
    <r>
      <rPr>
        <sz val="24"/>
        <color theme="1"/>
        <rFont val="Arial"/>
        <family val="2"/>
      </rPr>
      <t xml:space="preserve"> Nevada, USA</t>
    </r>
  </si>
  <si>
    <t>North Block TDF</t>
  </si>
  <si>
    <t>Latitude: 41.0033 Longitude: -116.3586</t>
  </si>
  <si>
    <t>147 million</t>
  </si>
  <si>
    <t>232 million</t>
  </si>
  <si>
    <t>Yes, September 2015</t>
  </si>
  <si>
    <t>Q11. Third party review in May 2019 and October 2019</t>
  </si>
  <si>
    <t>TSF 3</t>
  </si>
  <si>
    <t>Latitude: 40.9945 Longitude: -116.3472</t>
  </si>
  <si>
    <t>37 million</t>
  </si>
  <si>
    <t>73 million</t>
  </si>
  <si>
    <t>Yes , September 2015</t>
  </si>
  <si>
    <t>AA TSF</t>
  </si>
  <si>
    <t>Latitude: 40.9853 Longitude: -116.3426</t>
  </si>
  <si>
    <t>Q11. Dam Safety inspection in August 2019 and Dam Safety Review September 2019</t>
  </si>
  <si>
    <t>Mill 4 TSF</t>
  </si>
  <si>
    <t>Latitude: 40.989607 Longitude: -116.3471</t>
  </si>
  <si>
    <t>8.4 million</t>
  </si>
  <si>
    <t>Arturo TSF (TD-1)</t>
  </si>
  <si>
    <t>Latitude: 41.0073 Longitude: -116.4320</t>
  </si>
  <si>
    <t>2.6 million</t>
  </si>
  <si>
    <r>
      <t xml:space="preserve">Minera Peñasquito                          </t>
    </r>
    <r>
      <rPr>
        <sz val="24"/>
        <color theme="1"/>
        <rFont val="Arial"/>
        <family val="2"/>
      </rPr>
      <t>Zacatecas, Mexico</t>
    </r>
  </si>
  <si>
    <t>Presa de Jales</t>
  </si>
  <si>
    <t>Latitude: 24.6212 Longitude: -101.7300</t>
  </si>
  <si>
    <t>200 million</t>
  </si>
  <si>
    <t>533 million</t>
  </si>
  <si>
    <t>Yes, September 2016</t>
  </si>
  <si>
    <r>
      <t xml:space="preserve">Porcupine Gold Mines                                                                             </t>
    </r>
    <r>
      <rPr>
        <sz val="24"/>
        <color theme="1"/>
        <rFont val="Arial"/>
        <family val="2"/>
      </rPr>
      <t>Ontario, Canada</t>
    </r>
  </si>
  <si>
    <t>Dome No.6 TMA</t>
  </si>
  <si>
    <t>Latitude: 48.4374   Longitude:- 81.2136</t>
  </si>
  <si>
    <t>Various (Downstream / Centerline / Upstream)</t>
  </si>
  <si>
    <t>72 million</t>
  </si>
  <si>
    <t>110 million</t>
  </si>
  <si>
    <t>External Engineering Support</t>
  </si>
  <si>
    <t>Yes, August 2015</t>
  </si>
  <si>
    <t>Q17. The dam breach and inundation study is currently being updated</t>
  </si>
  <si>
    <t>Coniaurum</t>
  </si>
  <si>
    <t>Latitude: 48.4976 Longitude: -81.2830</t>
  </si>
  <si>
    <t>4.9 million</t>
  </si>
  <si>
    <t>Q9. The volume was estimated. Q18. Rehabilitation work completed in 2008.</t>
  </si>
  <si>
    <t>Broulan Reef</t>
  </si>
  <si>
    <t>Latitude: 48.5135 Longitude:81.1469</t>
  </si>
  <si>
    <t>Buttressed downstream</t>
  </si>
  <si>
    <t>3.3 million</t>
  </si>
  <si>
    <t>Q9. The volume was estimated.  Q15.  The facility was buttressed with waste rock to achieve appropriate stability in 2017</t>
  </si>
  <si>
    <t>Dome 1, 2, 2A</t>
  </si>
  <si>
    <t>Latitude: 48.4763 Longitude: -81.2476</t>
  </si>
  <si>
    <t>Q9. The volume was estimated. Q12. Engineering gap analysis underway,  Instrumentation being installed.</t>
  </si>
  <si>
    <t>Dome 3</t>
  </si>
  <si>
    <t>Latitude: 48.4696 Longitude: -81.2432</t>
  </si>
  <si>
    <t>6.8 million</t>
  </si>
  <si>
    <t>Q9. The volume was estimated</t>
  </si>
  <si>
    <t>Dome 4</t>
  </si>
  <si>
    <t>Latitude: 48.4665 Longitude: -81.2549</t>
  </si>
  <si>
    <t>1.6 million</t>
  </si>
  <si>
    <t xml:space="preserve">Q9. The volume was estimated </t>
  </si>
  <si>
    <t>Dome 5</t>
  </si>
  <si>
    <t>Latitude: 48.4635 Longitude: 81.2519</t>
  </si>
  <si>
    <t>0.7 million</t>
  </si>
  <si>
    <t>Paymaster North</t>
  </si>
  <si>
    <t>Latitude: 48.4537 Longitude: 81.2674</t>
  </si>
  <si>
    <t>2.8 million</t>
  </si>
  <si>
    <t>Paymaster South</t>
  </si>
  <si>
    <t>Latitude: 48.4425 Longitude:- 81.2599</t>
  </si>
  <si>
    <t>1.5 million</t>
  </si>
  <si>
    <t>McIntyre</t>
  </si>
  <si>
    <t>Latitude: 48.4997 Longitude: - 81.2832</t>
  </si>
  <si>
    <t>32.2 million</t>
  </si>
  <si>
    <t>Q9. The volume was estimated.  Q15. Pursuing an Environmental Compliance Approval (Ministry) to construct a weir.
- Decommission T2 decant tower in 2019 as per EoR recommendation.</t>
  </si>
  <si>
    <t>Pamour T3</t>
  </si>
  <si>
    <t>Latitude: 48.5269 Longitude: - 81.1329</t>
  </si>
  <si>
    <t>17.5 million</t>
  </si>
  <si>
    <t>Q9. The volume was estimated Q15.  Engineering gap analysis underway, may require buttressing and improved water management.</t>
  </si>
  <si>
    <t>Pamour T2</t>
  </si>
  <si>
    <t>Latitude: 48.5167 Longitude:- 81.1233</t>
  </si>
  <si>
    <t>20.7 million</t>
  </si>
  <si>
    <t>Q9. The volume was estimated. Q18. Rockfill buttress installed in 2010</t>
  </si>
  <si>
    <t>Pamour T1</t>
  </si>
  <si>
    <t>Latitude: 48.5279 Longitude: -81.1136</t>
  </si>
  <si>
    <t>Q9. Tailings currently being farmed for paste fill reducing the volume of tailings in the impoundment</t>
  </si>
  <si>
    <t>Aunor A</t>
  </si>
  <si>
    <t>Latitude: 48.4419 Longitude: - 81.2775</t>
  </si>
  <si>
    <t>Q9. The volume was estimated.  Currently, moving concentrate from fringes which will be relocated to top of Aunor A in 2019. Q18. Remediation construction proposed/scheduled to commence in 2020 dependent upon business plan</t>
  </si>
  <si>
    <t>Aunor B</t>
  </si>
  <si>
    <t>Latitude: 48.4382 Longitude: - 81.2818</t>
  </si>
  <si>
    <t>Moderate</t>
  </si>
  <si>
    <t>Q9. The volume was estimated. Q18. South slope regraded and rip rap added in 2008</t>
  </si>
  <si>
    <t>Delnite</t>
  </si>
  <si>
    <t>Latitude: 48.43722 Longitude: -81.29701</t>
  </si>
  <si>
    <t>Q9. The volume was estimated. Q18.  Upper tier re-sloped and lower portion of downstream slope covered with rip rap in 2008</t>
  </si>
  <si>
    <t>Hallnor</t>
  </si>
  <si>
    <t>Latitude: 45.5239 Longitude:- 81.1455</t>
  </si>
  <si>
    <t>Q9. Volume estimated.  Q15/18- Facility buttressed and armored spillways constructed in 2012</t>
  </si>
  <si>
    <r>
      <t>Red Lake Gold Mines</t>
    </r>
    <r>
      <rPr>
        <sz val="24"/>
        <color theme="1"/>
        <rFont val="Arial"/>
        <family val="2"/>
      </rPr>
      <t xml:space="preserve">                    Ontario, Canada</t>
    </r>
  </si>
  <si>
    <t>Campbell Complex</t>
  </si>
  <si>
    <t>Latitude: 51.0641 Longitude: - 93.7575</t>
  </si>
  <si>
    <t>8 million</t>
  </si>
  <si>
    <t>Yes, 2018</t>
  </si>
  <si>
    <t>Red Lake Complex</t>
  </si>
  <si>
    <t>Latitude: 51.0641 Longitude: -93.7158</t>
  </si>
  <si>
    <t>Modified Centerline/Downstream</t>
  </si>
  <si>
    <t>Balmer Tailings</t>
  </si>
  <si>
    <t>2.5 million</t>
  </si>
  <si>
    <t>Cochenour Wilanour Complex</t>
  </si>
  <si>
    <t>Latitude: 51.0418 Longitude: - 93.4843</t>
  </si>
  <si>
    <r>
      <t xml:space="preserve">Dona Lake Mine                   </t>
    </r>
    <r>
      <rPr>
        <sz val="24"/>
        <color theme="1"/>
        <rFont val="Arial"/>
        <family val="2"/>
      </rPr>
      <t>Ontario, Canada</t>
    </r>
  </si>
  <si>
    <t>Main Tailings Facility</t>
  </si>
  <si>
    <t>Latitude: 51.4159 Longitude: 90.0954</t>
  </si>
  <si>
    <r>
      <t xml:space="preserve">Musselwhite Mine                          </t>
    </r>
    <r>
      <rPr>
        <sz val="24"/>
        <color theme="1"/>
        <rFont val="Arial"/>
        <family val="2"/>
      </rPr>
      <t>Ontario Canada</t>
    </r>
  </si>
  <si>
    <t>Musselwhite TMA</t>
  </si>
  <si>
    <t>Latitude: 52.5974 Longitude: 90.38.06</t>
  </si>
  <si>
    <t>Centerline/Upstream</t>
  </si>
  <si>
    <t>12 million</t>
  </si>
  <si>
    <t>19 million</t>
  </si>
  <si>
    <r>
      <t xml:space="preserve">Éléonore Mine                                 </t>
    </r>
    <r>
      <rPr>
        <sz val="24"/>
        <color theme="1"/>
        <rFont val="Arial"/>
        <family val="2"/>
      </rPr>
      <t>Quebec, Canada</t>
    </r>
  </si>
  <si>
    <t>No Dam</t>
  </si>
  <si>
    <t>Latitude: 52.7224 Longitude: -76.0682</t>
  </si>
  <si>
    <t>Filtered Tailings Stack on Liner</t>
  </si>
  <si>
    <t>NA</t>
  </si>
  <si>
    <t>No and No</t>
  </si>
  <si>
    <r>
      <t xml:space="preserve">Equity Silver                            </t>
    </r>
    <r>
      <rPr>
        <sz val="24"/>
        <color theme="1"/>
        <rFont val="Arial"/>
        <family val="2"/>
      </rPr>
      <t>British Columbia, Canada</t>
    </r>
  </si>
  <si>
    <t>TMA</t>
  </si>
  <si>
    <t>Latitude: 54.2043 Longitude: - 126.2691</t>
  </si>
  <si>
    <t>Downstream transition to centerline</t>
  </si>
  <si>
    <t>48 million</t>
  </si>
  <si>
    <t>Yes, June 2018</t>
  </si>
  <si>
    <r>
      <t>Miramar - Con Mine</t>
    </r>
    <r>
      <rPr>
        <sz val="24"/>
        <color theme="1"/>
        <rFont val="Arial"/>
        <family val="2"/>
      </rPr>
      <t xml:space="preserve">               Northwest Territory, Canada</t>
    </r>
  </si>
  <si>
    <t>Upper Pud</t>
  </si>
  <si>
    <t>Latitude: 62.4308 Longitude:  -114.3763</t>
  </si>
  <si>
    <t>Upstream/Centerline</t>
  </si>
  <si>
    <t xml:space="preserve">Heights vary - Max. Height ~13 </t>
  </si>
  <si>
    <t>1.55 million</t>
  </si>
  <si>
    <t>CDA 2013</t>
  </si>
  <si>
    <t>Dam Safety Review full report scheduled for 2019</t>
  </si>
  <si>
    <t>No water impoundment</t>
  </si>
  <si>
    <t xml:space="preserve">Middle Pud </t>
  </si>
  <si>
    <t>Latitude: 62.4308  Longitude:  -114.3763</t>
  </si>
  <si>
    <t xml:space="preserve">Heights vary - Max. Height ~ 7 </t>
  </si>
  <si>
    <t>0.93 million</t>
  </si>
  <si>
    <t>Lower Pud, Neil Lake and Neques TCAs</t>
  </si>
  <si>
    <t>0.62 million</t>
  </si>
  <si>
    <t>Currently a shallow wetland, very low head</t>
  </si>
  <si>
    <r>
      <t xml:space="preserve">Golden Giant                              </t>
    </r>
    <r>
      <rPr>
        <sz val="24"/>
        <color theme="1"/>
        <rFont val="Arial"/>
        <family val="2"/>
      </rPr>
      <t>Ontario, Canada</t>
    </r>
  </si>
  <si>
    <t>Interlake Tailings Facility</t>
  </si>
  <si>
    <t>Latitude: 48.6956 Longitude:  -85.9051</t>
  </si>
  <si>
    <t xml:space="preserve">Inactive   </t>
  </si>
  <si>
    <t xml:space="preserve">Downstream </t>
  </si>
  <si>
    <t>Heights vary - Max height ~38</t>
  </si>
  <si>
    <t>11.6 million</t>
  </si>
  <si>
    <t>Yes, 2019</t>
  </si>
  <si>
    <t>Q9. Volume estimated, Water Impoundment to maintain water quality, no active addition of tails</t>
  </si>
  <si>
    <r>
      <t xml:space="preserve">Empire Mine                          </t>
    </r>
    <r>
      <rPr>
        <sz val="24"/>
        <color theme="1"/>
        <rFont val="Arial"/>
        <family val="2"/>
      </rPr>
      <t>California, USA</t>
    </r>
  </si>
  <si>
    <t>Stacy Lane Pond</t>
  </si>
  <si>
    <t>Latitude: 39.2047 Longitude: -121.0476</t>
  </si>
  <si>
    <t xml:space="preserve">Owned by California State Parks </t>
  </si>
  <si>
    <t>1910-1955</t>
  </si>
  <si>
    <t>0.25 million</t>
  </si>
  <si>
    <t xml:space="preserve">No  </t>
  </si>
  <si>
    <t>Q9. The volume was estimated. Q11. Historic Impoundment; Free draining, has toe drain</t>
  </si>
  <si>
    <t>Sand Dam -  Property owned by California State Parks</t>
  </si>
  <si>
    <t xml:space="preserve">      Inactive    </t>
  </si>
  <si>
    <t>10 million</t>
  </si>
  <si>
    <t>Q9. The volume was estimated Q11. Historic Impoundment; Free draining, has toe drain</t>
  </si>
  <si>
    <r>
      <t xml:space="preserve">Battle Mountain - San Luis Mine                                                        </t>
    </r>
    <r>
      <rPr>
        <sz val="24"/>
        <color theme="1"/>
        <rFont val="Arial"/>
        <family val="2"/>
      </rPr>
      <t>Colorado, USA</t>
    </r>
  </si>
  <si>
    <t xml:space="preserve">San Luis Tailings Storage Facility </t>
  </si>
  <si>
    <t>Latitude: 37.2538 Longitude: -105.3410</t>
  </si>
  <si>
    <t>0.92 million</t>
  </si>
  <si>
    <t>Q17. Stores minimal water in small pond, brine reject from reverse osmosis system; Essentially dry</t>
  </si>
  <si>
    <r>
      <t xml:space="preserve">Resurrection Mining Co - California Gulch                </t>
    </r>
    <r>
      <rPr>
        <sz val="24"/>
        <color theme="1"/>
        <rFont val="Arial"/>
        <family val="2"/>
      </rPr>
      <t>Colorado, USA</t>
    </r>
  </si>
  <si>
    <t>Oregon Gulch Tailings Impoundment</t>
  </si>
  <si>
    <t>Latitude: 39.2367 Longitude: -106.2815</t>
  </si>
  <si>
    <t>0.45 million</t>
  </si>
  <si>
    <t xml:space="preserve">Yak WTP Surge Pond </t>
  </si>
  <si>
    <t>Not Available</t>
  </si>
  <si>
    <t>Q11. Low head small, lined storage lagoon on top of historic tails</t>
  </si>
  <si>
    <t>Res#2 Tailings Pond</t>
  </si>
  <si>
    <t>Q11. Impoundment at grade and dry</t>
  </si>
  <si>
    <t xml:space="preserve">Res #1 Tailings Pond </t>
  </si>
  <si>
    <r>
      <t xml:space="preserve">Resurrection Mining Co - Black Cloud                                 </t>
    </r>
    <r>
      <rPr>
        <sz val="24"/>
        <color theme="1"/>
        <rFont val="Arial"/>
        <family val="2"/>
      </rPr>
      <t>Colorado, USA</t>
    </r>
  </si>
  <si>
    <t>Iowa Gulch Tailings Impoundment</t>
  </si>
  <si>
    <t>Latitude: 39.2241 Longitude: -106.2341</t>
  </si>
  <si>
    <t>Closed - Reclaimed</t>
  </si>
  <si>
    <t>Downstream -9.1 m rise Centerline - 9.1 m rise Upstream - 2.4 m rise</t>
  </si>
  <si>
    <t>0.95 million</t>
  </si>
  <si>
    <r>
      <t>Dawn Mill</t>
    </r>
    <r>
      <rPr>
        <b/>
        <vertAlign val="superscript"/>
        <sz val="24"/>
        <color theme="1"/>
        <rFont val="Arial"/>
        <family val="2"/>
      </rPr>
      <t xml:space="preserve">                                     </t>
    </r>
    <r>
      <rPr>
        <b/>
        <sz val="24"/>
        <color theme="1"/>
        <rFont val="Arial"/>
        <family val="2"/>
      </rPr>
      <t xml:space="preserve">        </t>
    </r>
    <r>
      <rPr>
        <sz val="24"/>
        <color theme="1"/>
        <rFont val="Arial"/>
        <family val="2"/>
      </rPr>
      <t>Washington, USA</t>
    </r>
  </si>
  <si>
    <t>Tailings Disposal Area 1-3</t>
  </si>
  <si>
    <t>Latitude: 47.9053 Longitude: -117.8256</t>
  </si>
  <si>
    <t xml:space="preserve">Closed - Reclaimed </t>
  </si>
  <si>
    <t>1.76 million</t>
  </si>
  <si>
    <t>Not Applicable</t>
  </si>
  <si>
    <t>Q11. Dry; EPA Approved Monitoring and Stabilization Plan</t>
  </si>
  <si>
    <t>Tailings Disposal Area 4</t>
  </si>
  <si>
    <t xml:space="preserve">Closed - Reclaimed    </t>
  </si>
  <si>
    <t xml:space="preserve">Below Grade Impoundment </t>
  </si>
  <si>
    <t>0.11 million</t>
  </si>
  <si>
    <r>
      <t xml:space="preserve">Idarado                                               </t>
    </r>
    <r>
      <rPr>
        <sz val="24"/>
        <color theme="1"/>
        <rFont val="Arial"/>
        <family val="2"/>
      </rPr>
      <t>Colorado, USA</t>
    </r>
  </si>
  <si>
    <t>Red Mountain #1</t>
  </si>
  <si>
    <t>Latitude: 37.91365 Longitude: -107.7026</t>
  </si>
  <si>
    <t>Closed - Dry Stack Reclaimed</t>
  </si>
  <si>
    <t>0.04 million</t>
  </si>
  <si>
    <t>Q7. The dam has been regraded for reclamation to be a free draining landform. Q9. The volume was estimated. Q16. Idarado Remedial Action Plan; Annual vegetation inspections</t>
  </si>
  <si>
    <t>Red Mountain #2</t>
  </si>
  <si>
    <t>Pre-1950</t>
  </si>
  <si>
    <t>Q7. The dam has been regraded for reclamation to be a free draining landform.Q9. The volume was estimated. Q16. Idarado Remedial Action Plan; Annual vegetation inspections</t>
  </si>
  <si>
    <t xml:space="preserve">Red Mountain #3 </t>
  </si>
  <si>
    <t>Red Mountain #4</t>
  </si>
  <si>
    <t xml:space="preserve">Red Mountain Buried Tailings </t>
  </si>
  <si>
    <t>Q7. The dam has been regraded for reclamation to be a free draining landform.Q16. Idarado Remedial Action Plan; Annual vegetation inspections</t>
  </si>
  <si>
    <t>Telluride Tailings Pile 1-4</t>
  </si>
  <si>
    <t>0.22 million</t>
  </si>
  <si>
    <t>Telluride Tailings Pile 5-6</t>
  </si>
  <si>
    <t>9.5 million</t>
  </si>
  <si>
    <r>
      <t xml:space="preserve">Merian                                              </t>
    </r>
    <r>
      <rPr>
        <sz val="24"/>
        <color theme="1"/>
        <rFont val="Arial"/>
        <family val="2"/>
      </rPr>
      <t>Suriname, South America</t>
    </r>
  </si>
  <si>
    <t>Merian TSF</t>
  </si>
  <si>
    <t>Latitude: 5.001387
Longitude: -54.643815</t>
  </si>
  <si>
    <t>Subsidiary</t>
  </si>
  <si>
    <t>75 million</t>
  </si>
  <si>
    <t>Yes, January 2018</t>
  </si>
  <si>
    <r>
      <t xml:space="preserve">Yanacocha                                       </t>
    </r>
    <r>
      <rPr>
        <sz val="24"/>
        <color theme="1"/>
        <rFont val="Arial"/>
        <family val="2"/>
      </rPr>
      <t xml:space="preserve"> Peru, South America</t>
    </r>
  </si>
  <si>
    <t xml:space="preserve">LQ Mill Sands Facility South </t>
  </si>
  <si>
    <t>Latitude: -6.998463
Longitude: -78.561831</t>
  </si>
  <si>
    <t>45 million</t>
  </si>
  <si>
    <t>Yes, Sep 2018</t>
  </si>
  <si>
    <t xml:space="preserve">LQ Mill Sands Facility North </t>
  </si>
  <si>
    <t>5 million</t>
  </si>
  <si>
    <t>20 million</t>
  </si>
  <si>
    <r>
      <t xml:space="preserve">Mina Cerro Negro                           </t>
    </r>
    <r>
      <rPr>
        <sz val="24"/>
        <color theme="1"/>
        <rFont val="Arial"/>
        <family val="2"/>
      </rPr>
      <t>Santa Cruz, Argentina</t>
    </r>
  </si>
  <si>
    <t>TSF 1</t>
  </si>
  <si>
    <t>Latitude: -46.8706 Longitude:-70.1963</t>
  </si>
  <si>
    <t>4.3 million</t>
  </si>
  <si>
    <t>13 million</t>
  </si>
  <si>
    <r>
      <t xml:space="preserve">Alumbrera                       </t>
    </r>
    <r>
      <rPr>
        <sz val="24"/>
        <color theme="1"/>
        <rFont val="Arial"/>
        <family val="2"/>
      </rPr>
      <t>Argentina, South America</t>
    </r>
  </si>
  <si>
    <t>Alumbrera TMS Embankment</t>
  </si>
  <si>
    <t>Latitude: -60.5639 Longitude: - 27.3319</t>
  </si>
  <si>
    <t>450 million</t>
  </si>
  <si>
    <r>
      <t xml:space="preserve">Pueblo Viejo                                    </t>
    </r>
    <r>
      <rPr>
        <sz val="24"/>
        <color theme="1"/>
        <rFont val="Arial"/>
        <family val="2"/>
      </rPr>
      <t>Dominican Republic</t>
    </r>
  </si>
  <si>
    <t xml:space="preserve">El Llagal TSF </t>
  </si>
  <si>
    <t>Latitude: -18.8987 Longitude:-70.1735</t>
  </si>
  <si>
    <t>52 million</t>
  </si>
  <si>
    <t>175 million</t>
  </si>
  <si>
    <t>Yes, February 2018</t>
  </si>
  <si>
    <t>Q9/10. For Pueblo Viejo the estimated current and planned ultimate tailings volume do not include water rock that is also stored within the Llagal TSF; the planned ultimate capacity of tailings plus waste rock is 225 Mm3</t>
  </si>
  <si>
    <r>
      <t xml:space="preserve">Marlin                                            </t>
    </r>
    <r>
      <rPr>
        <sz val="24"/>
        <color theme="1"/>
        <rFont val="Arial"/>
        <family val="2"/>
      </rPr>
      <t>San Marcos, Guatemala</t>
    </r>
  </si>
  <si>
    <t>Represa de Colas</t>
  </si>
  <si>
    <t>Latitude: 15.2398 Longitude: - 91.6845</t>
  </si>
  <si>
    <t>15 million</t>
  </si>
  <si>
    <t>Notes</t>
  </si>
  <si>
    <t>1) For facilities that are inactive or closed there is no planned tailings storage volume provided - n/a has been included within the disclosure.</t>
  </si>
  <si>
    <t>2) A portion of the volumes for the legacy impoundments (closed, rehabilitated at non operating sites) were estimated based on topography, old drawings or areas and heights.  If the volume is approximate it is shown as such</t>
  </si>
  <si>
    <t>Construction Methods</t>
  </si>
  <si>
    <t>Total</t>
  </si>
  <si>
    <t xml:space="preserve">Centerline/Modified Centerline </t>
  </si>
  <si>
    <t xml:space="preserve">High </t>
  </si>
  <si>
    <t xml:space="preserve">Very High </t>
  </si>
  <si>
    <t xml:space="preserve">Latin America </t>
  </si>
  <si>
    <t>Number of dams</t>
  </si>
  <si>
    <t>Percentage of dams</t>
  </si>
  <si>
    <t>RSVPs</t>
  </si>
  <si>
    <t>Dean - nV/PV</t>
  </si>
  <si>
    <t>Colin Weber  - Alumbrera</t>
  </si>
  <si>
    <t>1
Qualifying Dam Structure (Name)</t>
  </si>
  <si>
    <t>2
Location (latitude/longitude)</t>
  </si>
  <si>
    <r>
      <t>3
Ownership (Updated with Inventory update)</t>
    </r>
    <r>
      <rPr>
        <b/>
        <vertAlign val="superscript"/>
        <sz val="12"/>
        <color rgb="FFF8F8F8"/>
        <rFont val="Open Sans"/>
        <family val="2"/>
      </rPr>
      <t>3</t>
    </r>
  </si>
  <si>
    <t>4
Status</t>
  </si>
  <si>
    <t>5
Date of Initial Operation</t>
  </si>
  <si>
    <t>6
Is the Dam currently operated or closed as per currently approved design, and within design intent? (Yes/No)</t>
  </si>
  <si>
    <t>Simpliied Raise Method</t>
  </si>
  <si>
    <r>
      <t>7
Raise Methodology</t>
    </r>
    <r>
      <rPr>
        <b/>
        <vertAlign val="superscript"/>
        <sz val="12"/>
        <color rgb="FFF8F8F8"/>
        <rFont val="Open Sans"/>
        <family val="2"/>
      </rPr>
      <t>7</t>
    </r>
  </si>
  <si>
    <t>8
Max Dam Height (m)</t>
  </si>
  <si>
    <r>
      <t>9
Current Tailings Storage Impoundment Volume (m</t>
    </r>
    <r>
      <rPr>
        <b/>
        <vertAlign val="superscript"/>
        <sz val="12"/>
        <color rgb="FFF8F8F8"/>
        <rFont val="Open Sans"/>
        <family val="2"/>
      </rPr>
      <t>3</t>
    </r>
    <r>
      <rPr>
        <b/>
        <sz val="12"/>
        <color rgb="FFF8F8F8"/>
        <rFont val="Open Sans"/>
        <family val="2"/>
      </rPr>
      <t>)</t>
    </r>
  </si>
  <si>
    <r>
      <t>10
Planned Tailings Storage Impoundment Volume in 5 years (m</t>
    </r>
    <r>
      <rPr>
        <b/>
        <vertAlign val="superscript"/>
        <sz val="12"/>
        <color rgb="FFF8F8F8"/>
        <rFont val="Open Sans"/>
        <family val="2"/>
      </rPr>
      <t>3</t>
    </r>
    <r>
      <rPr>
        <b/>
        <sz val="12"/>
        <color rgb="FFF8F8F8"/>
        <rFont val="Open Sans"/>
        <family val="2"/>
      </rPr>
      <t>)</t>
    </r>
    <r>
      <rPr>
        <b/>
        <vertAlign val="superscript"/>
        <sz val="12"/>
        <color rgb="FFF8F8F8"/>
        <rFont val="Open Sans"/>
        <family val="2"/>
      </rPr>
      <t>6</t>
    </r>
  </si>
  <si>
    <t>11
Most Recent Inspection (Independent Expert Review)</t>
  </si>
  <si>
    <t>12
Do you have full and complete relevant engineering records including design, construction, operation, maintenance, and/or closure? (Yes/No)</t>
  </si>
  <si>
    <r>
      <t xml:space="preserve">13
Hazard Categorization </t>
    </r>
    <r>
      <rPr>
        <b/>
        <vertAlign val="superscript"/>
        <sz val="12"/>
        <color rgb="FFF8F8F8"/>
        <rFont val="Open Sans"/>
        <family val="2"/>
      </rPr>
      <t>4</t>
    </r>
  </si>
  <si>
    <r>
      <t>14
Classification System</t>
    </r>
    <r>
      <rPr>
        <b/>
        <vertAlign val="superscript"/>
        <sz val="12"/>
        <color rgb="FFF8F8F8"/>
        <rFont val="Open Sans"/>
        <family val="2"/>
      </rPr>
      <t xml:space="preserve"> 4</t>
    </r>
  </si>
  <si>
    <t>15
Has this facility, at any point in its history, failed to be confirmed or certified as stable, as per the design criteria and requirements in place, by an independent engineer (even if later certified as stable by the same or a different firm)? (Yes/No)</t>
  </si>
  <si>
    <t>16
Do you have internal/in house engineering specialist oversight of this facility? Or do you have external engineering support for this purpose?</t>
  </si>
  <si>
    <t>17
Has a formal analysis of the downstream impact on communities, ecosystems and critical infrastructure in the event of catastrophic failure been undertaken and updated to reflect current and anticipated conditions? If so, when did this assessment take place? (Yes/No plus Information)</t>
  </si>
  <si>
    <t>18
Is there a) a closure plan in place for this dam, and b) does it include long term monitoring? (Yes and Yes, Yes and No, No and No)</t>
  </si>
  <si>
    <t>19
Have you, or do you plan to assess your tailings facilities against the impact of more regular extreme weather events as a result of climate change? (Yes/No)</t>
  </si>
  <si>
    <r>
      <t>20
Any other relevant information and supporting documentation</t>
    </r>
    <r>
      <rPr>
        <b/>
        <vertAlign val="superscript"/>
        <sz val="12"/>
        <color rgb="FFF8F8F8"/>
        <rFont val="Open Sans"/>
        <family val="2"/>
      </rPr>
      <t>5</t>
    </r>
  </si>
  <si>
    <r>
      <t xml:space="preserve">Akyem
</t>
    </r>
    <r>
      <rPr>
        <sz val="12"/>
        <color theme="1"/>
        <rFont val="Open Sans"/>
        <family val="2"/>
      </rPr>
      <t>Ghana,  Africa</t>
    </r>
  </si>
  <si>
    <t>32.5 million</t>
  </si>
  <si>
    <r>
      <t xml:space="preserve">Ahafo
</t>
    </r>
    <r>
      <rPr>
        <sz val="12"/>
        <color theme="1"/>
        <rFont val="Open Sans"/>
        <family val="2"/>
      </rPr>
      <t>Ghana, Africa</t>
    </r>
  </si>
  <si>
    <t>Downsream</t>
  </si>
  <si>
    <t>109 million</t>
  </si>
  <si>
    <t>150 million</t>
  </si>
  <si>
    <r>
      <t xml:space="preserve">Boddington
</t>
    </r>
    <r>
      <rPr>
        <sz val="12"/>
        <color theme="1"/>
        <rFont val="Open Sans"/>
        <family val="2"/>
      </rPr>
      <t>WA, Australia</t>
    </r>
  </si>
  <si>
    <t>Yes, July 2020</t>
  </si>
  <si>
    <r>
      <t xml:space="preserve">Tanami
</t>
    </r>
    <r>
      <rPr>
        <sz val="12"/>
        <color rgb="FF3D3935"/>
        <rFont val="Open Sans"/>
        <family val="2"/>
      </rPr>
      <t>NT, Australia</t>
    </r>
  </si>
  <si>
    <t>Yes, December 2019</t>
  </si>
  <si>
    <t>Latitude: -20.537194
Longitude: 130.317088</t>
  </si>
  <si>
    <t>Q11. Rehabilitated - not assessed as part of annual audit of active TSFs
Q13/14. In-pit TSF with no raises.  There is no above ground impoundment to develop a hazard classification.</t>
  </si>
  <si>
    <r>
      <t xml:space="preserve">Carlin (Carlin Complex)
</t>
    </r>
    <r>
      <rPr>
        <sz val="12"/>
        <color theme="1"/>
        <rFont val="Open Sans"/>
        <family val="2"/>
      </rPr>
      <t>Nevada, USA</t>
    </r>
  </si>
  <si>
    <t xml:space="preserve">Q11. Dam Safety Inspection </t>
  </si>
  <si>
    <t>Q11. Dam Safety Inspection</t>
  </si>
  <si>
    <t>0.4 million</t>
  </si>
  <si>
    <t>Q11. Most of the material has been removed so there is no long term monitoring. This facility is closed.</t>
  </si>
  <si>
    <r>
      <t xml:space="preserve">Phoenix
</t>
    </r>
    <r>
      <rPr>
        <sz val="12"/>
        <color theme="1"/>
        <rFont val="Open Sans"/>
        <family val="2"/>
      </rPr>
      <t>Nevada, USA</t>
    </r>
  </si>
  <si>
    <t>Phoenix Lone Tree Mine Section 23 TSF</t>
  </si>
  <si>
    <r>
      <t xml:space="preserve">Twin Creeks
</t>
    </r>
    <r>
      <rPr>
        <sz val="12"/>
        <color theme="1"/>
        <rFont val="Open Sans"/>
        <family val="2"/>
      </rPr>
      <t>Nevada, USA</t>
    </r>
  </si>
  <si>
    <t>Latitude: 41.233607
Longitude: -117.14804</t>
  </si>
  <si>
    <t>Q11. This facility is closed. The closure phase will be reviewed in 2020.</t>
  </si>
  <si>
    <r>
      <t xml:space="preserve">Cortez
</t>
    </r>
    <r>
      <rPr>
        <sz val="12"/>
        <color theme="1"/>
        <rFont val="Open Sans"/>
        <family val="2"/>
      </rPr>
      <t>Nevada, USA</t>
    </r>
  </si>
  <si>
    <t>Latitude: 40.2624
Longitude: -116.7027</t>
  </si>
  <si>
    <r>
      <t>Yes</t>
    </r>
    <r>
      <rPr>
        <vertAlign val="superscript"/>
        <sz val="12"/>
        <color theme="1"/>
        <rFont val="Open Sans"/>
        <family val="2"/>
      </rPr>
      <t>9</t>
    </r>
  </si>
  <si>
    <t>Latitude: 40.2266
Longitude: -116.6860</t>
  </si>
  <si>
    <t>Latitude: 40.2039
Longitude: -116.6225</t>
  </si>
  <si>
    <t>Latitude: 40.2136
Longitude: -116.612825</t>
  </si>
  <si>
    <t>Latitude: 40.2135
Longitude: -116.624058</t>
  </si>
  <si>
    <t>Centerline/Downstream</t>
  </si>
  <si>
    <t>Latitude: 40.2088
Longitude: -116.6243</t>
  </si>
  <si>
    <r>
      <t xml:space="preserve">Goldstrike (Carlin Complex)
</t>
    </r>
    <r>
      <rPr>
        <sz val="12"/>
        <color theme="1"/>
        <rFont val="Open Sans"/>
        <family val="2"/>
      </rPr>
      <t>Nevada, USA</t>
    </r>
  </si>
  <si>
    <t>Latitude: 41.0033
Longitude: -116.3586</t>
  </si>
  <si>
    <t>Latitude: 40.9945
Longitude: -116.3472</t>
  </si>
  <si>
    <t>Latitude: 40.9853
Longitude: -116.3426</t>
  </si>
  <si>
    <t>Latitude: 40.989607
Longitude: -116.3571</t>
  </si>
  <si>
    <t>Arturo TSF      (TD-1)</t>
  </si>
  <si>
    <t>Latitude: 41.0073
Longitude: -116.4320</t>
  </si>
  <si>
    <r>
      <t xml:space="preserve">Minera Peñasquito
</t>
    </r>
    <r>
      <rPr>
        <sz val="12"/>
        <color theme="1"/>
        <rFont val="Open Sans"/>
        <family val="2"/>
      </rPr>
      <t>Zacatecas, Mexico</t>
    </r>
  </si>
  <si>
    <t>Latitude: 24.6212
Longitude: -101.7300</t>
  </si>
  <si>
    <t>350 million</t>
  </si>
  <si>
    <t>Yes, May 2020</t>
  </si>
  <si>
    <r>
      <t xml:space="preserve">Porcupine Gold Mines
</t>
    </r>
    <r>
      <rPr>
        <sz val="12"/>
        <rFont val="Open Sans"/>
        <family val="2"/>
      </rPr>
      <t>Ontario, Canada</t>
    </r>
  </si>
  <si>
    <t>Latitude: 48.4374
Longitude:- 81.2136</t>
  </si>
  <si>
    <t>Yes, April 2020</t>
  </si>
  <si>
    <t>Latitude: 48.4976
Longitude: -81.2830</t>
  </si>
  <si>
    <t>Latitude: 48.5135
Longitude:81.1469</t>
  </si>
  <si>
    <t>Latitude: 48.4763
Longitude: -81.2476</t>
  </si>
  <si>
    <t>Latitude: 48.4696
Longitude: -81.2432</t>
  </si>
  <si>
    <t>Not Classified</t>
  </si>
  <si>
    <t>Latitude: 48.4665
Longitude: -81.2549</t>
  </si>
  <si>
    <t>Latitude: 48.4635
Longitude: 81.2519</t>
  </si>
  <si>
    <t>Latitude: 48.4537
Longitude: 81.2674</t>
  </si>
  <si>
    <t>Latitude: 48.4425
Longitude:- 81.2599</t>
  </si>
  <si>
    <t>Latitude: 48.4997
Longitude: - 81.2832</t>
  </si>
  <si>
    <t>Q9. The volume was estimated.  Q15. Pursuing an Environmental Compliance Approval (Ministry) to construct a weir.- Decommission T2 decant tower in 2019 as per EoR recommendation.</t>
  </si>
  <si>
    <t>Latitude: 48.5269
Longitude: - 81.1329</t>
  </si>
  <si>
    <t>Latitude: 48.5167
Longitude:- 81.1233</t>
  </si>
  <si>
    <t>Latitude: 48.5279
Longitude: -81.1136</t>
  </si>
  <si>
    <t>Latitude: 48.4419
Longitude: - 81.2775</t>
  </si>
  <si>
    <t>Latitude: 48.4382
Longitude: - 81.2818</t>
  </si>
  <si>
    <t>Latitude: 48.43722
Longitude: -81.29701</t>
  </si>
  <si>
    <t>Latitude: 45.5239
Longitude:- 81.1455</t>
  </si>
  <si>
    <r>
      <t xml:space="preserve">Musselwhite Mine
</t>
    </r>
    <r>
      <rPr>
        <sz val="12"/>
        <rFont val="Open Sans"/>
        <family val="2"/>
      </rPr>
      <t>Ontario Canada</t>
    </r>
  </si>
  <si>
    <t>Latitude: 52.5974
Longitude: 90.38.06</t>
  </si>
  <si>
    <r>
      <t xml:space="preserve">Éléonore Mine
</t>
    </r>
    <r>
      <rPr>
        <sz val="12"/>
        <rFont val="Open Sans"/>
        <family val="2"/>
      </rPr>
      <t>Quebec, Canada</t>
    </r>
  </si>
  <si>
    <t>Latitude: 52.7224
Longitude: -76.0682</t>
  </si>
  <si>
    <t>Q13. The dam is not classified as it is a filtered dry stack</t>
  </si>
  <si>
    <r>
      <t xml:space="preserve">Merian
</t>
    </r>
    <r>
      <rPr>
        <sz val="12"/>
        <rFont val="Open Sans"/>
        <family val="2"/>
      </rPr>
      <t>Suriname, South America</t>
    </r>
  </si>
  <si>
    <t>59 million</t>
  </si>
  <si>
    <t>113 million</t>
  </si>
  <si>
    <r>
      <t xml:space="preserve">Yanacocha
</t>
    </r>
    <r>
      <rPr>
        <sz val="12"/>
        <rFont val="Open Sans"/>
        <family val="2"/>
      </rPr>
      <t>Peru, South America</t>
    </r>
  </si>
  <si>
    <t>56 million</t>
  </si>
  <si>
    <t>15.5 million</t>
  </si>
  <si>
    <r>
      <t xml:space="preserve">Mina Cerro Negro
</t>
    </r>
    <r>
      <rPr>
        <sz val="12"/>
        <rFont val="Open Sans"/>
        <family val="2"/>
      </rPr>
      <t>Santa Cruz, Argentina</t>
    </r>
  </si>
  <si>
    <t>Latitude: -46.8706
Longitude:-70.1963</t>
  </si>
  <si>
    <r>
      <t xml:space="preserve">Alumbrera
</t>
    </r>
    <r>
      <rPr>
        <sz val="12"/>
        <rFont val="Open Sans"/>
        <family val="2"/>
      </rPr>
      <t>Argentina, South America</t>
    </r>
  </si>
  <si>
    <t>Latitude: -60.5639
Longitude: - 27.3319</t>
  </si>
  <si>
    <r>
      <rPr>
        <b/>
        <sz val="12"/>
        <rFont val="Open Sans"/>
        <family val="2"/>
      </rPr>
      <t>Pueblo Viejo</t>
    </r>
    <r>
      <rPr>
        <sz val="12"/>
        <rFont val="Open Sans"/>
        <family val="2"/>
      </rPr>
      <t xml:space="preserve">
Dominican Republic</t>
    </r>
  </si>
  <si>
    <t>Latitude: -18.8987
Longitude:-70.1735</t>
  </si>
  <si>
    <t>Q9/10. For Pueblo Viejo the estimated current and planned ultimate tailings volume do not include waste rock that is also stored within the Llagal TSF; the planned ultimate capacity of tailings plus waste rock is 225 Mm3</t>
  </si>
  <si>
    <t>Notes:</t>
  </si>
  <si>
    <t>2) A portion of the volumes for the legacy impoundments (closed, rehabilitated at non operating sites) were estimated based on topography, old drawings or areas and heights.  If the volume is approximate it is described as such.</t>
  </si>
  <si>
    <r>
      <t xml:space="preserve">3) The date of ownership has been changed based on the updated timeline for the disclosure. </t>
    </r>
    <r>
      <rPr>
        <b/>
        <sz val="12"/>
        <color theme="1"/>
        <rFont val="Open Sans"/>
        <family val="2"/>
      </rPr>
      <t>The ownership is shown as of November 2020</t>
    </r>
    <r>
      <rPr>
        <sz val="12"/>
        <color theme="1"/>
        <rFont val="Open Sans"/>
        <family val="2"/>
      </rPr>
      <t>. JV designates Joint Venture, NOJV designates non-operated joint venture</t>
    </r>
  </si>
  <si>
    <t>4) Hazard classifications are done through Canadian Mine Association (CDA)  this includes both CDA 2013 and current methods, Australia National Commission for Large Dams (ANCOLD) or the State of Nevada Division of Water Resources. N/A designates that the hazard classification is not applicable (i.e. below ground, filtered dry stack or in-pit deposition).  Unknown designates that a hazard classification has not been completed.</t>
  </si>
  <si>
    <t>5) Additional information or clarification provided in Question 20 (Q20)</t>
  </si>
  <si>
    <t>6) N/A designates that there is not additional tailings deposition planned and that the volume is the same as the existing volume.  If the same volume is shown no additional tailings is planned to be deposited.</t>
  </si>
  <si>
    <t>7) 'Other' construction or raise methods includes modified centerline, unknown (insufficient information to identify construction method), and multiple or various methods of construction</t>
  </si>
  <si>
    <t>8) For Question 16 - 'Both' refers to and answer of Yes to both questions</t>
  </si>
  <si>
    <t>9) Unknown designates that we do not have sufficient information to provide a response. In some cases additional reviews are underway to provide details in the future.</t>
  </si>
  <si>
    <t>10) Volumes (current and planned ) as are of December 2019</t>
  </si>
  <si>
    <t>11) Prior to the NV JV Climate Change was considered at the Newmont owned and Operated sites in Nevada. The NV JV (Nevada Gold Mines) plans to evaluate climate in the next two years</t>
  </si>
  <si>
    <t>Dean - NV/PV</t>
  </si>
  <si>
    <t xml:space="preserve">This signature certifies that the information presented is true to the best of our knowledge, based on governance, technical and review systems. This document will serve as support to the certification that is being requested by the company as a whole for the CEO or chairperson of the board.  </t>
  </si>
  <si>
    <t>Regional SVP (North America)</t>
  </si>
  <si>
    <t>Regional SVP (South  America)</t>
  </si>
  <si>
    <t>Regional SVP (Africa)</t>
  </si>
  <si>
    <t>Regional SVP (Australia)</t>
  </si>
  <si>
    <t xml:space="preserve">Signature:                                                                           </t>
  </si>
  <si>
    <t xml:space="preserve">Name:                    </t>
  </si>
  <si>
    <t xml:space="preserve">Date: </t>
  </si>
  <si>
    <t>Joint Venture Representative - Alumbrera</t>
  </si>
  <si>
    <t>Joint Venture Representative - Pueblo Viejo</t>
  </si>
  <si>
    <t>Joint Venture Representative - Nevada Gold Mines</t>
  </si>
  <si>
    <t>Global Practice Lead for Geotech/Hydrology</t>
  </si>
  <si>
    <t>Regional S&amp;ER Lead</t>
  </si>
  <si>
    <t xml:space="preserve">Corporate VP S&amp;ER </t>
  </si>
  <si>
    <t xml:space="preserve"> Signature:                                                                           Date:</t>
  </si>
  <si>
    <t xml:space="preserve">Name:         </t>
  </si>
  <si>
    <t>3
Ownership</t>
  </si>
  <si>
    <t>7
Raise Methodology</t>
  </si>
  <si>
    <t>8
Current Maximum Dam Height (m)</t>
  </si>
  <si>
    <r>
      <t>9
Current Tailings Storage Impoundment Volume (Mm</t>
    </r>
    <r>
      <rPr>
        <b/>
        <vertAlign val="superscript"/>
        <sz val="12"/>
        <color rgb="FFF8F8F8"/>
        <rFont val="Open Sans"/>
        <family val="2"/>
      </rPr>
      <t>3</t>
    </r>
    <r>
      <rPr>
        <b/>
        <sz val="12"/>
        <color rgb="FFF8F8F8"/>
        <rFont val="Open Sans"/>
        <family val="2"/>
      </rPr>
      <t>)</t>
    </r>
  </si>
  <si>
    <r>
      <t>10
Planned Tailings Storage Impoundment Volume in 5 years (Mm</t>
    </r>
    <r>
      <rPr>
        <b/>
        <vertAlign val="superscript"/>
        <sz val="12"/>
        <color rgb="FFF8F8F8"/>
        <rFont val="Open Sans"/>
        <family val="2"/>
      </rPr>
      <t>3</t>
    </r>
    <r>
      <rPr>
        <b/>
        <sz val="12"/>
        <color rgb="FFF8F8F8"/>
        <rFont val="Open Sans"/>
        <family val="2"/>
      </rPr>
      <t>)</t>
    </r>
  </si>
  <si>
    <t>13
Consequence Classification</t>
  </si>
  <si>
    <t>14
Classification System</t>
  </si>
  <si>
    <t>18
Is there a) a closure plan in place for this dam, and b) does it include long term monitoring? (Yes and Yes, Yes and No, No and Yes, No and No)</t>
  </si>
  <si>
    <t>20
Any other relevant information and supporting documentation</t>
  </si>
  <si>
    <t>Operation/Legacy/Project</t>
  </si>
  <si>
    <t>CoE Annex 2: Disclosure Requirements</t>
  </si>
  <si>
    <t>Consequence classifications are per the Global Industry Standard for Tailings Management (GISTM), the Canadian Dam Association (CDA) including both CDA 2013 and current methods, Australia National Commission for Large Dams (ANCOLD), or the State of Nevada Division of Water Resources (DWR NV). N/A designates that the hazard classification is not applicable (i.e. below ground, filtered dry stack or in-pit deposition). Unknown designates that consequence classification has not been completed.  This is based on based on the ulimate configuration of the dam.</t>
  </si>
  <si>
    <t>CDA</t>
  </si>
  <si>
    <t>GISTM</t>
  </si>
  <si>
    <t>GTD08</t>
  </si>
  <si>
    <t>GTD03</t>
  </si>
  <si>
    <t>5.7 (in-pit + above ground)</t>
  </si>
  <si>
    <t>8.0 (in-pit + above ground)</t>
  </si>
  <si>
    <t>2.2 (in-pit + above ground)</t>
  </si>
  <si>
    <t>3.5 (in-pit + above ground)</t>
  </si>
  <si>
    <t>Legacy</t>
  </si>
  <si>
    <t>DWR NV</t>
  </si>
  <si>
    <t>Yes, January 2019</t>
  </si>
  <si>
    <t>Latitude: 41.23585
Longitude: -117.220018</t>
  </si>
  <si>
    <t>Q11. Dam safety inspection in February 2019. Facility is used for water management.</t>
  </si>
  <si>
    <t>Latitude: 40.262480
Longitude: -116.7027</t>
  </si>
  <si>
    <t>Q15. Questions regarding the estimated geotechnical stability of the Cortez Cells 1/2 TSF after design earthquake loading were raised during a recent independent review; geotechnical site investigation and laboratory testing programs are underway to support a revised stability evaluation; remedial options will be designed and completed as required thereafter.</t>
  </si>
  <si>
    <t>Latitude: 40.2266031
Longitude: -116.686047</t>
  </si>
  <si>
    <t>2019</t>
  </si>
  <si>
    <t>Q10. Two phases of the Cortez TA 7 TSF were built and operated; three additional expansion phases remain permitted but were never constructed. 
Q11. Dam Safety inspection was completed in June 2019.</t>
  </si>
  <si>
    <t>Q11. Third party review in May 2019 and October 2019.</t>
  </si>
  <si>
    <t>Yes, October 2021</t>
  </si>
  <si>
    <t>Area de almacenamiento jales filtrados</t>
  </si>
  <si>
    <t>Latitude: 26.9950 
Longitude:- 107.8951</t>
  </si>
  <si>
    <t>90 (maximum height of filtered tailings at any point in the facility is less than 90 m)</t>
  </si>
  <si>
    <t>Q7. The facility is not a dam, it is a filtered dry stack so does not fit into any of the categories provided.  The facility is not designed to store or impound water and is sloped to drain.</t>
  </si>
  <si>
    <t>Various (Downstream/Centerline/Upstream)</t>
  </si>
  <si>
    <t>Yes, April 2021</t>
  </si>
  <si>
    <t>Q15. In 1987, a piping failure occurred along decant structure at the North Dam. The failure was repaired in 1987.</t>
  </si>
  <si>
    <r>
      <rPr>
        <b/>
        <sz val="12"/>
        <rFont val="Open Sans"/>
        <family val="2"/>
      </rPr>
      <t>Dona Lake Mine</t>
    </r>
    <r>
      <rPr>
        <sz val="12"/>
        <rFont val="Open Sans"/>
        <family val="2"/>
      </rPr>
      <t xml:space="preserve">
Ontario, Canada</t>
    </r>
  </si>
  <si>
    <t>14
Heights vary</t>
  </si>
  <si>
    <t>Yes, April 2022</t>
  </si>
  <si>
    <t>Yes, March 2021</t>
  </si>
  <si>
    <t>Yes, July 2021</t>
  </si>
  <si>
    <t>Q9: Volume includes tailings, waste rock and sludge.</t>
  </si>
  <si>
    <r>
      <t xml:space="preserve">Equity Silver
</t>
    </r>
    <r>
      <rPr>
        <sz val="12"/>
        <rFont val="Open Sans"/>
        <family val="2"/>
      </rPr>
      <t>British Columbia, Canada</t>
    </r>
  </si>
  <si>
    <t>Latitude: 54.2043
Longitude: - 126.2691</t>
  </si>
  <si>
    <r>
      <t>Miramar - Con Mine</t>
    </r>
    <r>
      <rPr>
        <sz val="12"/>
        <rFont val="Open Sans"/>
        <family val="2"/>
      </rPr>
      <t xml:space="preserve">
Northwest Territory, Canada</t>
    </r>
  </si>
  <si>
    <t>Latitude: 62.4308
Longitude:  -114.3763</t>
  </si>
  <si>
    <t>11 (Dam 1)
Heights Vary</t>
  </si>
  <si>
    <t>6 (Dam 4)
Heights Vary</t>
  </si>
  <si>
    <t xml:space="preserve">TSF is inactive; water management pond constructed in this area </t>
  </si>
  <si>
    <t>Lower Pud, Neil Lake and Negus TCAs</t>
  </si>
  <si>
    <t>&lt; 2</t>
  </si>
  <si>
    <r>
      <t xml:space="preserve">Golden Giant
</t>
    </r>
    <r>
      <rPr>
        <sz val="12"/>
        <rFont val="Open Sans"/>
        <family val="2"/>
      </rPr>
      <t>Ontario, Canada</t>
    </r>
  </si>
  <si>
    <t>44
Heights vary</t>
  </si>
  <si>
    <t>Yes, October 2018</t>
  </si>
  <si>
    <r>
      <t xml:space="preserve">Golden Bear
</t>
    </r>
    <r>
      <rPr>
        <sz val="12"/>
        <rFont val="Open Sans"/>
        <family val="2"/>
      </rPr>
      <t>British Columbia, Canada</t>
    </r>
  </si>
  <si>
    <t>Tailings Storage Facility</t>
  </si>
  <si>
    <t>Latitude: 58.1953
Longitude: 132.3295</t>
  </si>
  <si>
    <t>No impounded water</t>
  </si>
  <si>
    <r>
      <t xml:space="preserve">Empire Mine
</t>
    </r>
    <r>
      <rPr>
        <sz val="12"/>
        <rFont val="Open Sans"/>
        <family val="2"/>
      </rPr>
      <t>California, USA</t>
    </r>
  </si>
  <si>
    <t>Latitude: 39.2047
Longitude: -121.0476</t>
  </si>
  <si>
    <t>Owned by California State Parks</t>
  </si>
  <si>
    <t>Sand Dam</t>
  </si>
  <si>
    <t>Yes, Breach analysis finalized 2022.</t>
  </si>
  <si>
    <r>
      <t xml:space="preserve">Battle Mountain - San Luis Mine
</t>
    </r>
    <r>
      <rPr>
        <sz val="12"/>
        <rFont val="Open Sans"/>
        <family val="2"/>
      </rPr>
      <t>Colorado, USA</t>
    </r>
  </si>
  <si>
    <t>Q17. Stores minimal water in small pond, brine reject from reverse osmosis system</t>
  </si>
  <si>
    <r>
      <t xml:space="preserve">Resurrection Mining Co -
California Gulch
</t>
    </r>
    <r>
      <rPr>
        <sz val="12"/>
        <rFont val="Open Sans"/>
        <family val="2"/>
      </rPr>
      <t>Colorado, USA</t>
    </r>
  </si>
  <si>
    <t>No Change</t>
  </si>
  <si>
    <r>
      <t xml:space="preserve">Resurrection Mining Co - 
Black Cloud
</t>
    </r>
    <r>
      <rPr>
        <sz val="12"/>
        <rFont val="Open Sans"/>
        <family val="2"/>
      </rPr>
      <t>Colorado, USA</t>
    </r>
  </si>
  <si>
    <r>
      <t>Dawn Mill</t>
    </r>
    <r>
      <rPr>
        <b/>
        <vertAlign val="superscript"/>
        <sz val="12"/>
        <rFont val="Open Sans"/>
        <family val="2"/>
      </rPr>
      <t xml:space="preserve">
</t>
    </r>
    <r>
      <rPr>
        <sz val="12"/>
        <rFont val="Open Sans"/>
        <family val="2"/>
      </rPr>
      <t>Washington, USA</t>
    </r>
  </si>
  <si>
    <r>
      <t xml:space="preserve">Idarado
</t>
    </r>
    <r>
      <rPr>
        <sz val="12"/>
        <rFont val="Open Sans"/>
        <family val="2"/>
      </rPr>
      <t>Colorado, USA</t>
    </r>
  </si>
  <si>
    <t>Annual Inspection by local State Regulator (CDPHE) 2019</t>
  </si>
  <si>
    <t>La Quinua South (LQS) TSF [LQ Mill Sands Facility South]</t>
  </si>
  <si>
    <t>Latitude: -7.002619
Longitude: -78.560991</t>
  </si>
  <si>
    <t>Yes, September 2021</t>
  </si>
  <si>
    <t>La Quinua North Phase 1 (LQN1) TSF [LQ Mill Sands Facility North]</t>
  </si>
  <si>
    <t>Latitude: -6.995269
Longitude: -78.558786</t>
  </si>
  <si>
    <t>Yes, December 2020</t>
  </si>
  <si>
    <t>Mina Cerro Negro
Argentina, South America</t>
  </si>
  <si>
    <t>Q9/10. For Pueblo Viejo the estimated current and planned ultimate tailings volume do not include waste rock that is also stored within the Llagal TSF; the planned ultimate capacity of tailings plus waste rock is 225 Mm3.</t>
  </si>
  <si>
    <r>
      <t xml:space="preserve">Marlin
</t>
    </r>
    <r>
      <rPr>
        <sz val="12"/>
        <rFont val="Open Sans"/>
        <family val="2"/>
      </rPr>
      <t>San Marcos, Guatemala</t>
    </r>
  </si>
  <si>
    <t>Latitude: 15.2398
Longitude: - 91.6845</t>
  </si>
  <si>
    <t>Project</t>
  </si>
  <si>
    <t>Details for NOJV facilities adopted from:</t>
  </si>
  <si>
    <t>Ownership</t>
  </si>
  <si>
    <t>Design Intent</t>
  </si>
  <si>
    <t>Raise Methodology</t>
  </si>
  <si>
    <t>Records</t>
  </si>
  <si>
    <t>Consequence Classification</t>
  </si>
  <si>
    <t>Classification System</t>
  </si>
  <si>
    <t>Instability</t>
  </si>
  <si>
    <t>Oversight</t>
  </si>
  <si>
    <t>Closure Plan / Long-term Monitoring</t>
  </si>
  <si>
    <t>Climate Change</t>
  </si>
  <si>
    <r>
      <t>9) Current Tailings Storage Impoundment Volume (m</t>
    </r>
    <r>
      <rPr>
        <b/>
        <vertAlign val="superscript"/>
        <sz val="24"/>
        <color rgb="FFF8F8F8"/>
        <rFont val="Arial"/>
        <family val="2"/>
      </rPr>
      <t>3</t>
    </r>
    <r>
      <rPr>
        <b/>
        <sz val="24"/>
        <color rgb="FFF8F8F8"/>
        <rFont val="Arial"/>
        <family val="2"/>
      </rPr>
      <t>)</t>
    </r>
    <r>
      <rPr>
        <b/>
        <vertAlign val="superscript"/>
        <sz val="24"/>
        <color rgb="FFF8F8F8"/>
        <rFont val="Arial"/>
        <family val="2"/>
      </rPr>
      <t>3</t>
    </r>
  </si>
  <si>
    <r>
      <t>10) Planned Tailings Storage Impoundment Volume in 5 years (m</t>
    </r>
    <r>
      <rPr>
        <b/>
        <vertAlign val="superscript"/>
        <sz val="24"/>
        <color rgb="FFF8F8F8"/>
        <rFont val="Arial"/>
        <family val="2"/>
      </rPr>
      <t>3</t>
    </r>
    <r>
      <rPr>
        <b/>
        <sz val="24"/>
        <color rgb="FFF8F8F8"/>
        <rFont val="Arial"/>
        <family val="2"/>
      </rPr>
      <t>)</t>
    </r>
    <r>
      <rPr>
        <b/>
        <vertAlign val="superscript"/>
        <sz val="24"/>
        <color rgb="FFF8F8F8"/>
        <rFont val="Arial"/>
        <family val="2"/>
      </rPr>
      <t>1</t>
    </r>
  </si>
  <si>
    <t>12) Do you have full and complete relevant engineering records including design, construction, operation, maintenance, and/or closure? (Yes/No)**</t>
  </si>
  <si>
    <t>Yes, 12/2017</t>
  </si>
  <si>
    <t xml:space="preserve">Q9. Estimate
Q10. Estimate
Q12. Some construction engineering records currently unavailable
Q15. No such record found </t>
  </si>
  <si>
    <t>50 million</t>
  </si>
  <si>
    <t>119 million</t>
  </si>
  <si>
    <t>135 million</t>
  </si>
  <si>
    <t>0.0816 million</t>
  </si>
  <si>
    <t>Q9. 42ha and 20 to 23m high
Q11. Informal
Q16. Informal only</t>
  </si>
  <si>
    <t>Q9. Estimate of portion not associated with Fim I TSF, partially encapsulated with waste rock
Q12. Fimiston I is built on top of a portion the facility</t>
  </si>
  <si>
    <t>Q9. Located in pit</t>
  </si>
  <si>
    <t>Q18. Most of the material has been removed so there is no long term monitoring</t>
  </si>
  <si>
    <t>23 million</t>
  </si>
  <si>
    <t>83 million</t>
  </si>
  <si>
    <t>Yes, Aug 2018</t>
  </si>
  <si>
    <t>34million</t>
  </si>
  <si>
    <t>36million</t>
  </si>
  <si>
    <t>Yes, August 2012</t>
  </si>
  <si>
    <t>Q17. An updated analysis of a dam break analysis on communities and downstream impacts is being completed in 2019</t>
  </si>
  <si>
    <t>29million</t>
  </si>
  <si>
    <t xml:space="preserve">Under Construction </t>
  </si>
  <si>
    <t>69 million</t>
  </si>
  <si>
    <t>111 million</t>
  </si>
  <si>
    <t>Yes, December 2016</t>
  </si>
  <si>
    <t>Q17. There is no water on the impoundment</t>
  </si>
  <si>
    <t>Q17. Dam safety review and full report scheduled for 2019, there is no water impounded</t>
  </si>
  <si>
    <t>Q17. Dam safety review and full report scheduled for 2019, currently a shallow wetland, very low head</t>
  </si>
  <si>
    <t>High - Extreme</t>
  </si>
  <si>
    <t>Q9. Volume estimated.  Q10. Water Impoundment to maintain water quality, no active addition of tails</t>
  </si>
  <si>
    <t xml:space="preserve">Angle of Repose </t>
  </si>
  <si>
    <t>Q17. Historic Impoundment; Free draining, has toe drain</t>
  </si>
  <si>
    <t>Sand Dam -  Property owned by California State Parkes.</t>
  </si>
  <si>
    <t>Q9. The volume is estimated. Q18. Historic Impoundment; Free draining, has toe drain</t>
  </si>
  <si>
    <r>
      <t xml:space="preserve">Battle Mountain - San Luis Mine                                                             </t>
    </r>
    <r>
      <rPr>
        <sz val="24"/>
        <color theme="1"/>
        <rFont val="Arial"/>
        <family val="2"/>
      </rPr>
      <t>Colorado, USA</t>
    </r>
  </si>
  <si>
    <t>Earthen/Upstream</t>
  </si>
  <si>
    <t>No Additional Tailings to Be deposited</t>
  </si>
  <si>
    <t>2018; Miller Geotechnical Consulting</t>
  </si>
  <si>
    <t>2018; Mark Abshire - Engineering Analytics</t>
  </si>
  <si>
    <t xml:space="preserve">Care and Maintenance             </t>
  </si>
  <si>
    <t>Earthen with upstream geometry</t>
  </si>
  <si>
    <t>Q9. Low head small, lined storage lagoon on top of historic tails</t>
  </si>
  <si>
    <r>
      <t>Res#2 Tailings Pond</t>
    </r>
    <r>
      <rPr>
        <vertAlign val="superscript"/>
        <sz val="24"/>
        <color rgb="FF3D3935"/>
        <rFont val="Arial"/>
        <family val="2"/>
      </rPr>
      <t xml:space="preserve"> </t>
    </r>
  </si>
  <si>
    <t>Closed, subgrade</t>
  </si>
  <si>
    <t>Graded impoundment, no inspection required</t>
  </si>
  <si>
    <t>Q9. At grade, dry</t>
  </si>
  <si>
    <t>1994 (Construction Completed)</t>
  </si>
  <si>
    <t>approx. 0.95 million</t>
  </si>
  <si>
    <t>2018; Roger Stearns, Woodward Clyde &amp; Dames and Moore</t>
  </si>
  <si>
    <t>1957-1980</t>
  </si>
  <si>
    <t>No Review, Sub-grade reclaimed impoundment; EOR Phil Leonhardt - Worthington Miller Environmental</t>
  </si>
  <si>
    <t>Q13/Q14. Not classified landforms, Dry; EPA Approved Monitoring and Stabilization Plan</t>
  </si>
  <si>
    <t xml:space="preserve">Upstream, Reclaimed into a graded landform </t>
  </si>
  <si>
    <t>Q9. Volume was estimated. Q17. Idarado Remedial Action Plan; Annual vegetation inspections</t>
  </si>
  <si>
    <t>Q9. Volume was estimated.Q17. Idarado Remedial Action Plan; Annual vegetation inspections</t>
  </si>
  <si>
    <t xml:space="preserve"> Q17. Idarado Remedial Action Plan; Annual vegetation inspections</t>
  </si>
  <si>
    <t>Septembert 2018</t>
  </si>
  <si>
    <t>2) The Akyem TSF Cell 2 is under construction and tailings has not been discharged into the impoundment as of the date of this disclosure.</t>
  </si>
  <si>
    <t>3) A portion of the volumes for the legacy impoundments were estimated based on topography, old drawings or areas and heights.  If the volume is approximate it is shown as such</t>
  </si>
  <si>
    <t xml:space="preserve">Newmont </t>
  </si>
  <si>
    <t>Number of dams at operating facilities</t>
  </si>
  <si>
    <t>Joint venture (NV and KCGM)</t>
  </si>
  <si>
    <t>Number of dams at legacy facilities</t>
  </si>
  <si>
    <t>Total (without NV)</t>
  </si>
  <si>
    <t>Goldcorp</t>
  </si>
  <si>
    <t>Joint Venture (PV, Alumbrera)</t>
  </si>
  <si>
    <t>Operating</t>
  </si>
  <si>
    <t>Note:</t>
  </si>
  <si>
    <t>1) Inactive is defined as having no active deposition</t>
  </si>
  <si>
    <t>USA</t>
  </si>
  <si>
    <t>Ghana</t>
  </si>
  <si>
    <t>Barrick JV (Nevada)</t>
  </si>
  <si>
    <t>2) Location (lat/long)</t>
  </si>
  <si>
    <r>
      <t>9) Current Tailings Storage Impoundment Volume (Mm</t>
    </r>
    <r>
      <rPr>
        <b/>
        <vertAlign val="superscript"/>
        <sz val="24"/>
        <color rgb="FFF8F8F8"/>
        <rFont val="Arial"/>
        <family val="2"/>
      </rPr>
      <t>3</t>
    </r>
    <r>
      <rPr>
        <b/>
        <sz val="24"/>
        <color rgb="FFF8F8F8"/>
        <rFont val="Arial"/>
        <family val="2"/>
      </rPr>
      <t>)</t>
    </r>
  </si>
  <si>
    <r>
      <t>10) Planned Tailings Storage Impoundment Volume in 5 years (Mm</t>
    </r>
    <r>
      <rPr>
        <b/>
        <vertAlign val="superscript"/>
        <sz val="24"/>
        <color rgb="FFF8F8F8"/>
        <rFont val="Arial"/>
        <family val="2"/>
      </rPr>
      <t>3</t>
    </r>
    <r>
      <rPr>
        <b/>
        <sz val="24"/>
        <color rgb="FFF8F8F8"/>
        <rFont val="Arial"/>
        <family val="2"/>
      </rPr>
      <t>)</t>
    </r>
  </si>
  <si>
    <r>
      <t xml:space="preserve">Porcupine Gold Mines                                                 </t>
    </r>
    <r>
      <rPr>
        <sz val="24"/>
        <color theme="1"/>
        <rFont val="Arial"/>
        <family val="2"/>
      </rPr>
      <t>Ontario, Canada</t>
    </r>
  </si>
  <si>
    <t>The dam breach and inundation study is currently being updated</t>
  </si>
  <si>
    <r>
      <t>Red Lake Gold Mines</t>
    </r>
    <r>
      <rPr>
        <sz val="24"/>
        <color theme="1"/>
        <rFont val="Arial"/>
        <family val="2"/>
      </rPr>
      <t xml:space="preserve">                                     Ontario, Canada</t>
    </r>
  </si>
  <si>
    <t>ITRB to be completed in 2019</t>
  </si>
  <si>
    <t>4 million</t>
  </si>
  <si>
    <r>
      <t xml:space="preserve">Musselwhite Mine                                           </t>
    </r>
    <r>
      <rPr>
        <sz val="24"/>
        <color theme="1"/>
        <rFont val="Arial"/>
        <family val="2"/>
      </rPr>
      <t xml:space="preserve"> Ontario Canada</t>
    </r>
  </si>
  <si>
    <r>
      <t xml:space="preserve">Minera Peñasquito                                          </t>
    </r>
    <r>
      <rPr>
        <sz val="24"/>
        <color theme="1"/>
        <rFont val="Arial"/>
        <family val="2"/>
      </rPr>
      <t xml:space="preserve"> Zacatecas, Mexico</t>
    </r>
  </si>
  <si>
    <t>Yes, 2016</t>
  </si>
  <si>
    <t>- ITRB in place,
- Buttress added</t>
  </si>
  <si>
    <r>
      <t xml:space="preserve">Mina Cerro Negro                                                    </t>
    </r>
    <r>
      <rPr>
        <sz val="24"/>
        <color theme="1"/>
        <rFont val="Arial"/>
        <family val="2"/>
      </rPr>
      <t>Santa Cruz, Argentina</t>
    </r>
  </si>
  <si>
    <r>
      <t xml:space="preserve">Éléonore Mine                                                             </t>
    </r>
    <r>
      <rPr>
        <sz val="24"/>
        <color theme="1"/>
        <rFont val="Arial"/>
        <family val="2"/>
      </rPr>
      <t>Quebec, Canada</t>
    </r>
  </si>
  <si>
    <r>
      <t xml:space="preserve">Pueblo Viejo                                                           </t>
    </r>
    <r>
      <rPr>
        <sz val="24"/>
        <color theme="1"/>
        <rFont val="Arial"/>
        <family val="2"/>
      </rPr>
      <t xml:space="preserve"> Dominican Republic</t>
    </r>
  </si>
  <si>
    <t>See Note 1</t>
  </si>
  <si>
    <r>
      <t xml:space="preserve">Marlin                                </t>
    </r>
    <r>
      <rPr>
        <sz val="24"/>
        <color theme="1"/>
        <rFont val="Arial"/>
        <family val="2"/>
      </rPr>
      <t>San Marcos, Guatemala</t>
    </r>
  </si>
  <si>
    <r>
      <t xml:space="preserve">Equity Silver                     </t>
    </r>
    <r>
      <rPr>
        <sz val="24"/>
        <color theme="1"/>
        <rFont val="Arial"/>
        <family val="2"/>
      </rPr>
      <t>British Columbia, Canada</t>
    </r>
  </si>
  <si>
    <t>Yes, 2014</t>
  </si>
  <si>
    <r>
      <t xml:space="preserve">Dona Lake Mine              </t>
    </r>
    <r>
      <rPr>
        <sz val="24"/>
        <color theme="1"/>
        <rFont val="Arial"/>
        <family val="2"/>
      </rPr>
      <t>Ontario, Canada</t>
    </r>
  </si>
  <si>
    <t>0.7 (est.)</t>
  </si>
  <si>
    <r>
      <t xml:space="preserve">Porcupine Gold Mines                                                  </t>
    </r>
    <r>
      <rPr>
        <sz val="24"/>
        <color theme="1"/>
        <rFont val="Arial"/>
        <family val="2"/>
      </rPr>
      <t>Ontario, Canada</t>
    </r>
  </si>
  <si>
    <t>3.3 (est.)</t>
  </si>
  <si>
    <t>- Buttressed with waste rock to achieve appropriate stability in 2017</t>
  </si>
  <si>
    <t>35 (est.)</t>
  </si>
  <si>
    <t>- Engineering gap analysis underway
- Instrumentation being installed.  
- Preliminary assessment should be completed in 2019</t>
  </si>
  <si>
    <t>6.8 (est.)</t>
  </si>
  <si>
    <t>1.6 (est.)</t>
  </si>
  <si>
    <t>2.8 (est.)</t>
  </si>
  <si>
    <t>1.5 (est.)</t>
  </si>
  <si>
    <t>32.2 (est.)</t>
  </si>
  <si>
    <t>- Pursuing an Environmental Compliance Approval (Ministry) to construct a weir.
- Decommission T2 decant tower in 2019 as per EoR recommendation.</t>
  </si>
  <si>
    <t>17.5 (est.)</t>
  </si>
  <si>
    <t>- Engineering gap analysis underway, may require buttressing and improved water management
- Preliminary gap analysis to be completed in 2019</t>
  </si>
  <si>
    <t>20.7 (est.)</t>
  </si>
  <si>
    <t>- Rockfill buttress installed in 2010</t>
  </si>
  <si>
    <t>3.9 (est)</t>
  </si>
  <si>
    <t>- Tailings currently being farmed for paste fill reducing the volume of tailings in the impoundment</t>
  </si>
  <si>
    <t>- Moving concentrate from fringes which will be relocated to top of Aunor A in 2019. 
- Remediation construction proposed/scheduled to commence in 2020 dependent upon business plan</t>
  </si>
  <si>
    <t>- South slope regraded and rip rap added in 2008</t>
  </si>
  <si>
    <t>- Upper tier re-sloped and lower portion of downstream slope covered with rip rap in 2008</t>
  </si>
  <si>
    <t>4.9 (est.)</t>
  </si>
  <si>
    <t>- Facility buttressed and armored spillways constructed in 2012</t>
  </si>
  <si>
    <t>- Rehabilitation work completed in 2008.</t>
  </si>
  <si>
    <r>
      <t>1) Estimated current and planned ultimate tailings volume do not include water rock that is also stored within the Llagal TSF; the planned ultimate capacity of tailings plus waste rock is 225 Mm</t>
    </r>
    <r>
      <rPr>
        <vertAlign val="superscript"/>
        <sz val="24"/>
        <color theme="1"/>
        <rFont val="Calibri"/>
        <family val="2"/>
        <scheme val="minor"/>
      </rPr>
      <t>3</t>
    </r>
  </si>
  <si>
    <t>1) "Tailings Facility" Name/Identifier</t>
  </si>
  <si>
    <t>2) Location (latitude/longitude coordinates)</t>
  </si>
  <si>
    <t>3) Ownership as of March 2019</t>
  </si>
  <si>
    <t xml:space="preserve">4) Status </t>
  </si>
  <si>
    <t xml:space="preserve">5) Date of Initial Operation </t>
  </si>
  <si>
    <t>6) Is the Dam currently operated or closed as per currently approved design, and within design intent?</t>
  </si>
  <si>
    <t xml:space="preserve">7) Raise Methodology </t>
  </si>
  <si>
    <r>
      <t>9) Current Tailings Storage Impoundment Volume (Mm</t>
    </r>
    <r>
      <rPr>
        <b/>
        <vertAlign val="superscript"/>
        <sz val="12"/>
        <color rgb="FFF8F8F8"/>
        <rFont val="Arial"/>
        <family val="2"/>
      </rPr>
      <t>3</t>
    </r>
    <r>
      <rPr>
        <b/>
        <sz val="12"/>
        <color rgb="FFF8F8F8"/>
        <rFont val="Arial"/>
        <family val="2"/>
      </rPr>
      <t>) as of March 2019</t>
    </r>
  </si>
  <si>
    <r>
      <t>10) Planned Tailings Storage Impoundment Volume in 5 years (Mm</t>
    </r>
    <r>
      <rPr>
        <b/>
        <vertAlign val="superscript"/>
        <sz val="12"/>
        <color rgb="FFF8F8F8"/>
        <rFont val="Arial"/>
        <family val="2"/>
      </rPr>
      <t>3</t>
    </r>
    <r>
      <rPr>
        <b/>
        <sz val="12"/>
        <color rgb="FFF8F8F8"/>
        <rFont val="Arial"/>
        <family val="2"/>
      </rPr>
      <t>) as of January 2024</t>
    </r>
  </si>
  <si>
    <t xml:space="preserve">11) Most Recent Independent Expert Review </t>
  </si>
  <si>
    <t>12) Do you have full and complete relevant engineering records including design, construction, operation, maintenance, and/or closure? (Yes/No) Additional information can be provided in Q20</t>
  </si>
  <si>
    <t>13) What is your hazard categorization of the this facility, based on consequence of failure?</t>
  </si>
  <si>
    <t>14) What guideline do you follow for the classification system?</t>
  </si>
  <si>
    <t xml:space="preserve">15) Has this facility, at any point in its history, failed to be confirmed or certified as stable, as per the design criteria and requirements in place, by an independent engineer (even if later certified as stable by the same or a different firm)? </t>
  </si>
  <si>
    <t>16) Do you have internal/in house engineering specialist oversight of this facility? Or do you have external engineering support for this purpose? (Answers may be Both)</t>
  </si>
  <si>
    <t>17) Has a formal analysis of the downstream impact on communities, ecosystems and critical infrastructure in the event of catastrophic failure been undertaken and updated to reflect current and anticipated conditions? If so, when did this assessment take place? (Yes/No, if yes provide a date)</t>
  </si>
  <si>
    <t>18) Is there a) a closure plan in place for this dam, and b) does it include long term monitoring? (Answer both parts, e.g. Yes and Yes)</t>
  </si>
  <si>
    <t xml:space="preserve">Mine Name, County </t>
  </si>
  <si>
    <t>Name of the Tailings Storage Facility (Not identifying each individual dam)</t>
  </si>
  <si>
    <t>Location in Latitude and Longitude</t>
  </si>
  <si>
    <t>Owned, Operated, Subsidiary, Joint Venture (JV) or Non-operated Joint Venture (NOJV)</t>
  </si>
  <si>
    <t>Active, Inactive/Care and Maintenance, Closed etc.</t>
  </si>
  <si>
    <t>Date - Year</t>
  </si>
  <si>
    <t>Yes or No; is the dam being operated within approved design or design intent - assuming as approved by regular if there is such a regulator in the jurisdiction or by Design Engineer or EOR</t>
  </si>
  <si>
    <t>Upstream, Centerline, Modified Centerline, Downstream, Landform, Other</t>
  </si>
  <si>
    <t>Current Maximum Height of the dam (as measured from the lowest point on the dam toe to the highest point on the dam crest or embankment)</t>
  </si>
  <si>
    <t>Volume stored within impoundment in cubic meters as of March 2019</t>
  </si>
  <si>
    <t>Volume storage expected in impoundment in cubic meters as of January 2024</t>
  </si>
  <si>
    <t>Date of recent independent expert review with independent meaning suitably qualified person individual or team, external to the operation that does not direct the design or construction work for the facility.</t>
  </si>
  <si>
    <t>Yes or No With the word relevant referring to documents necessary to make informed and substantiated decision on the safety of the dam.</t>
  </si>
  <si>
    <t>Hazard Classification  - Low, Medium, High, Very High, Extreme (See Note 3 below)</t>
  </si>
  <si>
    <t>Methodology of guidance used to define the classification in Question 13</t>
  </si>
  <si>
    <t>Based on review it is our Global Lead of Geotech and Hydrology understanding that we have not ever had a facility that would meet the criteria of yes in this question.</t>
  </si>
  <si>
    <t>Internal, External or Both</t>
  </si>
  <si>
    <t>Yes or No to has a dam breach analysis and inundation mapping been complete and then a date to identify when if the answer, yes.</t>
  </si>
  <si>
    <t>Yes or No, Does a closure plan exist and does it contain long-term monitoring.</t>
  </si>
  <si>
    <t>We will be answering yes to this questions as there is ongoing working on developing regional climate adaptation plans through the Energy and Climate Strategy.</t>
  </si>
  <si>
    <t>If there is other information that we believe is needed to substantiate the answers provided in questions 1 through 19. Also, for additional information on events. We will be including links to Beyond the Mine and the existing Tailings Fact sheet. If there are other disclosures those should also be identified.</t>
  </si>
  <si>
    <t>Cortez Nevada, USA</t>
  </si>
  <si>
    <t>Latitude: 40.2624 Longitude: -116.7027</t>
  </si>
  <si>
    <t>Uptream</t>
  </si>
  <si>
    <r>
      <t>Yes</t>
    </r>
    <r>
      <rPr>
        <vertAlign val="superscript"/>
        <sz val="12"/>
        <color rgb="FF3D3935"/>
        <rFont val="Arial"/>
        <family val="2"/>
      </rPr>
      <t>9</t>
    </r>
  </si>
  <si>
    <t>Latitude: 40.2039 Lonitude: -116.6225</t>
  </si>
  <si>
    <t>Latitude: 40.2088 Longtiude: -116.6243</t>
  </si>
  <si>
    <t>See Note 6</t>
  </si>
  <si>
    <t>Goldstrike, Nevada USA</t>
  </si>
  <si>
    <t>Turquoise Ridge Nevada USA</t>
  </si>
  <si>
    <t>Latitude: 41.2360 Longitude: -117.2200</t>
  </si>
  <si>
    <r>
      <t>4) Estimated current and planned ultimate tailings volume do not include water rock that is also stored within the Llagal TSF; the planned ultimate capacity of tailings plus waste rock is 225 Mm</t>
    </r>
    <r>
      <rPr>
        <vertAlign val="superscript"/>
        <sz val="12"/>
        <color theme="1"/>
        <rFont val="Arial"/>
        <family val="2"/>
      </rPr>
      <t>3</t>
    </r>
  </si>
  <si>
    <t>5) Questions regarding the estimated geotechnical stability of the Cortez Cells 1/2 TSF after design earthquake loading were raisedduring a recent independent review; geotechnical site investigation and laboratory testing programs are underway</t>
  </si>
  <si>
    <t>6) Two phases of the Cortez TA 7 TSF were built and operated; three additional expansion phases remain permitted but were never constructed</t>
  </si>
  <si>
    <t>Status - All Facilities</t>
  </si>
  <si>
    <t>Consequence Classification - All Facilities</t>
  </si>
  <si>
    <t>Construction Method - All Facilities</t>
  </si>
  <si>
    <t>Location - All Facilities</t>
  </si>
  <si>
    <t>High includes (HighA, HighB and HighC as designated by ANCOLD)</t>
  </si>
  <si>
    <t>Total facilities</t>
  </si>
  <si>
    <r>
      <t xml:space="preserve">Ahafo
</t>
    </r>
    <r>
      <rPr>
        <sz val="12"/>
        <rFont val="Open Sans"/>
        <family val="2"/>
      </rPr>
      <t>Ghana, Africa</t>
    </r>
  </si>
  <si>
    <r>
      <t xml:space="preserve">Boddington
</t>
    </r>
    <r>
      <rPr>
        <sz val="12"/>
        <rFont val="Open Sans"/>
        <family val="2"/>
      </rPr>
      <t>WA, Australia</t>
    </r>
  </si>
  <si>
    <r>
      <t xml:space="preserve">Tanami
</t>
    </r>
    <r>
      <rPr>
        <sz val="12"/>
        <rFont val="Open Sans"/>
        <family val="2"/>
      </rPr>
      <t>NT, Australia</t>
    </r>
  </si>
  <si>
    <r>
      <t xml:space="preserve">Mt. Leyshon
</t>
    </r>
    <r>
      <rPr>
        <sz val="12"/>
        <rFont val="Open Sans"/>
        <family val="2"/>
      </rPr>
      <t>Queensland, Australia</t>
    </r>
  </si>
  <si>
    <r>
      <t xml:space="preserve">Carlin (Carlin Complex)
</t>
    </r>
    <r>
      <rPr>
        <sz val="12"/>
        <rFont val="Open Sans"/>
        <family val="2"/>
      </rPr>
      <t>Nevada, USA</t>
    </r>
  </si>
  <si>
    <r>
      <t xml:space="preserve">Phoenix
</t>
    </r>
    <r>
      <rPr>
        <sz val="12"/>
        <rFont val="Open Sans"/>
        <family val="2"/>
      </rPr>
      <t>Nevada, USA</t>
    </r>
  </si>
  <si>
    <r>
      <t xml:space="preserve">Twin Creeks
</t>
    </r>
    <r>
      <rPr>
        <sz val="12"/>
        <rFont val="Open Sans"/>
        <family val="2"/>
      </rPr>
      <t>Nevada, USA</t>
    </r>
  </si>
  <si>
    <r>
      <t>Turquoise Ridge</t>
    </r>
    <r>
      <rPr>
        <sz val="12"/>
        <rFont val="Open Sans"/>
        <family val="2"/>
      </rPr>
      <t xml:space="preserve">
Nevada USA</t>
    </r>
  </si>
  <si>
    <r>
      <t xml:space="preserve">Cortez
</t>
    </r>
    <r>
      <rPr>
        <sz val="12"/>
        <rFont val="Open Sans"/>
        <family val="2"/>
      </rPr>
      <t>Nevada, USA</t>
    </r>
  </si>
  <si>
    <r>
      <t xml:space="preserve">Goldstrike (Carlin Complex)
</t>
    </r>
    <r>
      <rPr>
        <sz val="12"/>
        <rFont val="Open Sans"/>
        <family val="2"/>
      </rPr>
      <t>Nevada, USA</t>
    </r>
  </si>
  <si>
    <r>
      <t xml:space="preserve">Minera Peñasquito
</t>
    </r>
    <r>
      <rPr>
        <sz val="12"/>
        <rFont val="Open Sans"/>
        <family val="2"/>
      </rPr>
      <t>Zacatecas, Mexico</t>
    </r>
  </si>
  <si>
    <r>
      <t xml:space="preserve">El Sauzal
</t>
    </r>
    <r>
      <rPr>
        <sz val="12"/>
        <rFont val="Open Sans"/>
        <family val="2"/>
      </rPr>
      <t>Chihuahua Mexico</t>
    </r>
  </si>
  <si>
    <t>Q9. The volume was estimated. Q12. Engineering gap analysis underway,  Instrumentation being installed. Q15. Photographic evidence indicates failures in the 1970s-1980s.</t>
  </si>
  <si>
    <t xml:space="preserve">No water impoundment. 
Q15:  Dam 1 stability requires additional information as discussed in 2019 DSR (Stantec). Additional investigation work underway to obtain additional information to fill data gaps and improve stability assessment. </t>
  </si>
  <si>
    <t>Q6. No existing information available for dam closure design. Rehabilitation efforts need to be implemented and the dam is not owned by Newmont.
Q9. The volume was estimated. 
Q11. Historic Impoundment; Free draining, has toe drain</t>
  </si>
  <si>
    <t>Q6. No existing information available for dam closure design. Rehabilitation efforts need to be implemented and the dam is not owned by Newmont. 
Q9. The volume was estimated Q11. Historic Impoundment; Free draining, has toe drain</t>
  </si>
  <si>
    <t>Q11. Dry; EPA Approved Monitoring and Stabilization Plan
Q18. No dam present.</t>
  </si>
  <si>
    <t>Q11. Dry; EPA Approved Monitoring and Stabilization Plan.
Q13 This is a below ground impoundment therefore there is no hazard classification
Q18. No dam present, tailings in pit.</t>
  </si>
  <si>
    <t xml:space="preserve">Summary Information at </t>
  </si>
  <si>
    <t>Update Completed</t>
  </si>
  <si>
    <t>15
Has this facility, at any point in its history, failed to be confirmed or certified as stable, as per the design criteria and requirements in place, by an independent engineer (even if later certified as stable by the same or a different firm)? (Yes/No</t>
  </si>
  <si>
    <t>17
Has a formal analysis of the downstream impact on communities, ecosystems and critical infrastructure in the event of catastrophic failure been undertaken and updated to reflect current and anticipated conditions? If so, when did this assessment take p</t>
  </si>
  <si>
    <r>
      <t xml:space="preserve">Akyem
</t>
    </r>
    <r>
      <rPr>
        <sz val="12"/>
        <rFont val="Open Sans"/>
        <family val="2"/>
      </rPr>
      <t>Ghana,  Africa</t>
    </r>
  </si>
  <si>
    <t>NOJV designates non-operated joint venture. Details for NOJV facilities adopted from latest publicly available Barrick inventory and latest publicly available Glencore inventory.</t>
  </si>
  <si>
    <t>Unknown designates that we do not have sufficient information to provide a response. In some cases additional reviews are underway to provide details in the future.</t>
  </si>
  <si>
    <t>Current maximum dam height is measured from lowest point of the toe to the highest point of the crest.</t>
  </si>
  <si>
    <t>A portion of the volumes for the legacy impoundments (closed, rehabilitated at non operating sites) were estimated based on topography, old drawings or areas and heights. If the volume is approximate it is described as such.</t>
  </si>
  <si>
    <t xml:space="preserve">Prior to the Nevada Gold Mines Joint Venture (NGM JV), climate change was considered at the Newmont Owned and Operated sites in Nevada. </t>
  </si>
  <si>
    <t>No Change' designates that there is not additional tailings deposition planned and that the volume is the same as the existing volume.  If the same volume is shown as in Q9, no additional tailings is planned to be deposited.</t>
  </si>
  <si>
    <t>Filtered Tailings Stack (No Dam)</t>
  </si>
  <si>
    <t xml:space="preserve"> Latitude: 37.231958
 Longitude: -105.370722</t>
  </si>
  <si>
    <t>Red Mountain Tailings Pile 1</t>
  </si>
  <si>
    <t xml:space="preserve"> Latitude: 37.916597
Longitude: -107.701322</t>
  </si>
  <si>
    <t>Red Mountain Tailings Pile 2</t>
  </si>
  <si>
    <t>Latitude: 37.919119
Longitude: -107.699264</t>
  </si>
  <si>
    <t>Red Mountain Tailings Pile 3</t>
  </si>
  <si>
    <t>Latitude: 37.921772
Longitude: -107.699261</t>
  </si>
  <si>
    <t>Red Mountain Tailings Pile 4</t>
  </si>
  <si>
    <t>Latitude: 37.937125
Longitude: -107.672208</t>
  </si>
  <si>
    <t>Latitude: 37.91395
Longitude: -107.701517</t>
  </si>
  <si>
    <t xml:space="preserve"> Latitude: 37.931792
Longitude: -107.784936</t>
  </si>
  <si>
    <t>Latitude: 37.933425
Longitude: -107.796542</t>
  </si>
  <si>
    <t>Latitude: 47.901792
Longitude: -117.834831</t>
  </si>
  <si>
    <t>Latitude: 47.898575
Longitude: -117.840278</t>
  </si>
  <si>
    <t>Oregon Gulch TSF</t>
  </si>
  <si>
    <t>Yak WTP Surge Pond TSF</t>
  </si>
  <si>
    <t>Iowa Gulch TSF</t>
  </si>
  <si>
    <t>Latitude: 39.235372
Longitude: -106.285228</t>
  </si>
  <si>
    <t>Latitude: 39.2386
Longitude: -106.283561</t>
  </si>
  <si>
    <t xml:space="preserve"> Latitude: 39.223511
Longitude: -106.230678</t>
  </si>
  <si>
    <t xml:space="preserve"> Latitude: 48.716897
Longitude: -85.9239</t>
  </si>
  <si>
    <t>Latitude: 51.4142 
Longitude: -90.077022</t>
  </si>
  <si>
    <t>Southern Tailings Facility</t>
  </si>
  <si>
    <t>Latitude: -20.306756
Longitude: 146.271469</t>
  </si>
  <si>
    <t>Old Northern Tailings Facility</t>
  </si>
  <si>
    <t>Latitude: -20.283417
Longitude: 146.269944</t>
  </si>
  <si>
    <t>New Northern Tailings Facility</t>
  </si>
  <si>
    <t>Latitude: -20.273325
Longitude: 146.268944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</si>
</sst>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_);[Red]\(&quot;$&quot;#,##0\)"/>
    <numFmt numFmtId="44" formatCode="_(&quot;$&quot;* #,##0.00_);_(&quot;$&quot;* \(#,##0.00\);_(&quot;$&quot;* &quot;-&quot;??_);_(@_)"/>
    <numFmt numFmtId="43" formatCode="_(* #,##0.00_);_(* \(#,##0.00\);_(* &quot;-&quot;??_);_(@_)"/>
    <numFmt numFmtId="164" formatCode="_-&quot;$&quot;* #,##0_-;\-&quot;$&quot;* #,##0_-;_-&quot;$&quot;* &quot;-&quot;_-;_-@_-"/>
    <numFmt numFmtId="165" formatCode="_-&quot;$&quot;* #,##0.00_-;\-&quot;$&quot;* #,##0.00_-;_-&quot;$&quot;* &quot;-&quot;??_-;_-@_-"/>
    <numFmt numFmtId="166" formatCode="_-* #,##0.00_-;\-* #,##0.00_-;_-* &quot;-&quot;??_-;_-@_-"/>
    <numFmt numFmtId="167" formatCode="[$-409]mmmm\-yy;@"/>
    <numFmt numFmtId="168" formatCode="_(* #,##0_);_(* \(#,##0\);_(* &quot;-&quot;??_);_(@_)"/>
    <numFmt numFmtId="169" formatCode="0000"/>
    <numFmt numFmtId="170" formatCode="00"/>
    <numFmt numFmtId="171" formatCode="000"/>
    <numFmt numFmtId="172" formatCode="#,##0,"/>
    <numFmt numFmtId="173" formatCode="&quot;kr&quot;* #,##0,;&quot;kr&quot;* \-#,##0,"/>
    <numFmt numFmtId="174" formatCode="ddd* dd/mm/yyyy"/>
    <numFmt numFmtId="175" formatCode="dddd* dd/mm/yyyy"/>
    <numFmt numFmtId="176" formatCode="yyyy\-mm\-dd"/>
    <numFmt numFmtId="177" formatCode=";;;"/>
    <numFmt numFmtId="178" formatCode=";;"/>
    <numFmt numFmtId="179" formatCode="0000&quot;.&quot;00&quot;.&quot;00000"/>
    <numFmt numFmtId="180" formatCode="&quot;NOK&quot;* #,##0.00"/>
    <numFmt numFmtId="181" formatCode="#,##0.00&quot; NOK&quot;"/>
    <numFmt numFmtId="182" formatCode="000000&quot; &quot;00000"/>
    <numFmt numFmtId="183" formatCode="[&lt;=9999]0000;General"/>
    <numFmt numFmtId="184" formatCode="[&lt;=9999]&quot;N-&quot;0000;General"/>
    <numFmt numFmtId="185" formatCode="[&lt;=99999999]##_ ##_ ##_ ##;\(\+##\)_ ##_ ##_ ##_ ##"/>
    <numFmt numFmtId="186" formatCode="[h]:mm"/>
    <numFmt numFmtId="187" formatCode="[hh]:mm"/>
    <numFmt numFmtId="188" formatCode="dd:hh:mm"/>
    <numFmt numFmtId="189" formatCode="[$-409]mmmm\ yyyy;@"/>
    <numFmt numFmtId="190" formatCode="0.0"/>
    <numFmt numFmtId="191" formatCode="[$-409]mmm\-yy;@"/>
    <numFmt numFmtId="192" formatCode="0.000000"/>
    <numFmt numFmtId="193" formatCode="0.000"/>
  </numFmts>
  <fonts count="74">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i/>
      <sz val="11"/>
      <color theme="1"/>
      <name val="Calibri"/>
      <family val="2"/>
      <scheme val="minor"/>
    </font>
    <font>
      <i/>
      <sz val="11"/>
      <color rgb="FF000000"/>
      <name val="Calibri"/>
      <family val="2"/>
      <scheme val="minor"/>
    </font>
    <font>
      <sz val="11"/>
      <color theme="1"/>
      <name val="Arial"/>
      <family val="2"/>
    </font>
    <font>
      <b/>
      <i/>
      <sz val="11"/>
      <color theme="1"/>
      <name val="Calibri"/>
      <family val="2"/>
      <scheme val="minor"/>
    </font>
    <font>
      <u/>
      <sz val="11"/>
      <color theme="1"/>
      <name val="Calibri"/>
      <family val="2"/>
      <scheme val="minor"/>
    </font>
    <font>
      <sz val="10"/>
      <name val="Arial"/>
      <family val="2"/>
    </font>
    <font>
      <sz val="10"/>
      <name val="Arial"/>
      <family val="2"/>
    </font>
    <font>
      <sz val="10"/>
      <name val="SWISS"/>
    </font>
    <font>
      <sz val="11"/>
      <color indexed="10"/>
      <name val="Calibri"/>
      <family val="2"/>
    </font>
    <font>
      <sz val="11"/>
      <color indexed="19"/>
      <name val="Calibri"/>
      <family val="2"/>
    </font>
    <font>
      <sz val="11"/>
      <color indexed="20"/>
      <name val="Calibri"/>
      <family val="2"/>
    </font>
    <font>
      <b/>
      <sz val="11"/>
      <color indexed="52"/>
      <name val="Calibri"/>
      <family val="2"/>
    </font>
    <font>
      <b/>
      <sz val="11"/>
      <color indexed="1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2"/>
      <color indexed="32"/>
      <name val="Arial"/>
      <family val="2"/>
    </font>
    <font>
      <b/>
      <sz val="18"/>
      <color indexed="62"/>
      <name val="Cambria"/>
      <family val="2"/>
    </font>
    <font>
      <b/>
      <sz val="11"/>
      <color indexed="10"/>
      <name val="Calibri"/>
      <family val="2"/>
    </font>
    <font>
      <sz val="11"/>
      <color indexed="53"/>
      <name val="Calibri"/>
      <family val="2"/>
    </font>
    <font>
      <b/>
      <sz val="9"/>
      <color indexed="81"/>
      <name val="Tahoma"/>
      <family val="2"/>
    </font>
    <font>
      <sz val="9"/>
      <color indexed="81"/>
      <name val="Tahoma"/>
      <family val="2"/>
    </font>
    <font>
      <b/>
      <sz val="24"/>
      <color rgb="FFF8F8F8"/>
      <name val="Arial"/>
      <family val="2"/>
    </font>
    <font>
      <b/>
      <vertAlign val="superscript"/>
      <sz val="24"/>
      <color rgb="FFF8F8F8"/>
      <name val="Arial"/>
      <family val="2"/>
    </font>
    <font>
      <sz val="24"/>
      <color theme="1"/>
      <name val="Arial"/>
      <family val="2"/>
    </font>
    <font>
      <b/>
      <sz val="24"/>
      <color theme="1"/>
      <name val="Arial"/>
      <family val="2"/>
    </font>
    <font>
      <sz val="24"/>
      <color rgb="FF3D3935"/>
      <name val="Arial"/>
      <family val="2"/>
    </font>
    <font>
      <sz val="24"/>
      <name val="Arial"/>
      <family val="2"/>
    </font>
    <font>
      <b/>
      <sz val="24"/>
      <color rgb="FF3D3935"/>
      <name val="Arial"/>
      <family val="2"/>
    </font>
    <font>
      <vertAlign val="superscript"/>
      <sz val="24"/>
      <color rgb="FF3D3935"/>
      <name val="Arial"/>
      <family val="2"/>
    </font>
    <font>
      <b/>
      <vertAlign val="superscript"/>
      <sz val="24"/>
      <color theme="1"/>
      <name val="Arial"/>
      <family val="2"/>
    </font>
    <font>
      <sz val="24"/>
      <color theme="1"/>
      <name val="Calibri"/>
      <family val="2"/>
      <scheme val="minor"/>
    </font>
    <font>
      <vertAlign val="superscript"/>
      <sz val="24"/>
      <color theme="1"/>
      <name val="Calibri"/>
      <family val="2"/>
      <scheme val="minor"/>
    </font>
    <font>
      <sz val="12"/>
      <color rgb="FF3D3935"/>
      <name val="Arial"/>
      <family val="2"/>
    </font>
    <font>
      <sz val="22"/>
      <color rgb="FF3D3935"/>
      <name val="Arial"/>
      <family val="2"/>
    </font>
    <font>
      <sz val="12"/>
      <name val="Arial"/>
      <family val="2"/>
    </font>
    <font>
      <sz val="22"/>
      <name val="Arial"/>
      <family val="2"/>
    </font>
    <font>
      <b/>
      <sz val="12"/>
      <color rgb="FFF8F8F8"/>
      <name val="Arial"/>
      <family val="2"/>
    </font>
    <font>
      <b/>
      <vertAlign val="superscript"/>
      <sz val="12"/>
      <color rgb="FFF8F8F8"/>
      <name val="Arial"/>
      <family val="2"/>
    </font>
    <font>
      <i/>
      <sz val="12"/>
      <name val="Arial"/>
      <family val="2"/>
    </font>
    <font>
      <b/>
      <sz val="12"/>
      <color theme="1"/>
      <name val="Arial"/>
      <family val="2"/>
    </font>
    <font>
      <vertAlign val="superscript"/>
      <sz val="12"/>
      <color theme="1"/>
      <name val="Arial"/>
      <family val="2"/>
    </font>
    <font>
      <vertAlign val="superscript"/>
      <sz val="12"/>
      <color rgb="FF3D3935"/>
      <name val="Arial"/>
      <family val="2"/>
    </font>
    <font>
      <b/>
      <sz val="12"/>
      <color rgb="FF3D3935"/>
      <name val="Arial"/>
      <family val="2"/>
    </font>
    <font>
      <vertAlign val="superscript"/>
      <sz val="24"/>
      <color theme="1"/>
      <name val="Arial"/>
      <family val="2"/>
    </font>
    <font>
      <sz val="11"/>
      <color rgb="FFFF0000"/>
      <name val="Calibri"/>
      <family val="2"/>
      <scheme val="minor"/>
    </font>
    <font>
      <b/>
      <sz val="12"/>
      <color rgb="FFF8F8F8"/>
      <name val="Open Sans"/>
      <family val="2"/>
    </font>
    <font>
      <b/>
      <vertAlign val="superscript"/>
      <sz val="12"/>
      <color rgb="FFF8F8F8"/>
      <name val="Open Sans"/>
      <family val="2"/>
    </font>
    <font>
      <sz val="12"/>
      <color theme="1"/>
      <name val="Open Sans"/>
      <family val="2"/>
    </font>
    <font>
      <b/>
      <sz val="12"/>
      <color theme="1"/>
      <name val="Open Sans"/>
      <family val="2"/>
    </font>
    <font>
      <sz val="12"/>
      <color rgb="FF3D3935"/>
      <name val="Open Sans"/>
      <family val="2"/>
    </font>
    <font>
      <sz val="12"/>
      <name val="Open Sans"/>
      <family val="2"/>
    </font>
    <font>
      <b/>
      <sz val="12"/>
      <color rgb="FF3D3935"/>
      <name val="Open Sans"/>
      <family val="2"/>
    </font>
    <font>
      <vertAlign val="superscript"/>
      <sz val="12"/>
      <color theme="1"/>
      <name val="Open Sans"/>
      <family val="2"/>
    </font>
    <font>
      <b/>
      <i/>
      <sz val="12"/>
      <name val="Open Sans"/>
      <family val="2"/>
    </font>
    <font>
      <b/>
      <sz val="12"/>
      <name val="Open Sans"/>
      <family val="2"/>
    </font>
    <font>
      <sz val="6"/>
      <name val="Arial"/>
      <family val="2"/>
    </font>
    <font>
      <sz val="6"/>
      <color rgb="FF000000"/>
      <name val="Arial"/>
      <family val="2"/>
    </font>
    <font>
      <b/>
      <vertAlign val="superscript"/>
      <sz val="12"/>
      <name val="Open Sans"/>
      <family val="2"/>
    </font>
    <font>
      <sz val="11"/>
      <name val="Calibri"/>
      <family val="2"/>
      <scheme val="minor"/>
    </font>
    <font>
      <i/>
      <sz val="11"/>
      <name val="Calibri"/>
      <family val="2"/>
      <scheme val="minor"/>
    </font>
    <font>
      <b/>
      <sz val="11"/>
      <color theme="0"/>
      <name val="Calibri"/>
      <family val="2"/>
      <scheme val="minor"/>
    </font>
    <font>
      <b/>
      <i/>
      <sz val="9"/>
      <color theme="0"/>
      <name val="Open Sans"/>
      <family val="2"/>
    </font>
    <font>
      <i/>
      <sz val="9"/>
      <color theme="0"/>
      <name val="Open Sans"/>
      <family val="2"/>
    </font>
  </fonts>
  <fills count="34">
    <fill>
      <patternFill patternType="none"/>
    </fill>
    <fill>
      <patternFill patternType="gray125"/>
    </fill>
    <fill>
      <patternFill patternType="solid">
        <fgColor rgb="FF97999B"/>
        <bgColor indexed="64"/>
      </patternFill>
    </fill>
    <fill>
      <patternFill patternType="solid">
        <fgColor rgb="FFDDDEDE"/>
        <bgColor indexed="64"/>
      </patternFill>
    </fill>
    <fill>
      <patternFill patternType="solid">
        <fgColor rgb="FFEFEFEF"/>
        <bgColor indexed="64"/>
      </patternFill>
    </fill>
    <fill>
      <patternFill patternType="solid">
        <fgColor theme="0"/>
        <bgColor indexed="64"/>
      </patternFill>
    </fill>
    <fill>
      <patternFill patternType="solid">
        <fgColor theme="0" tint="-0.14996795556505021"/>
        <bgColor indexed="64"/>
      </patternFill>
    </fill>
    <fill>
      <patternFill patternType="solid">
        <fgColor indexed="14"/>
      </patternFill>
    </fill>
    <fill>
      <patternFill patternType="solid">
        <fgColor indexed="45"/>
      </patternFill>
    </fill>
    <fill>
      <patternFill patternType="solid">
        <fgColor indexed="17"/>
      </patternFill>
    </fill>
    <fill>
      <patternFill patternType="solid">
        <fgColor indexed="12"/>
      </patternFill>
    </fill>
    <fill>
      <patternFill patternType="solid">
        <fgColor indexed="19"/>
      </patternFill>
    </fill>
    <fill>
      <patternFill patternType="solid">
        <fgColor indexed="47"/>
      </patternFill>
    </fill>
    <fill>
      <patternFill patternType="solid">
        <fgColor indexed="22"/>
      </patternFill>
    </fill>
    <fill>
      <patternFill patternType="solid">
        <fgColor indexed="13"/>
      </patternFill>
    </fill>
    <fill>
      <patternFill patternType="solid">
        <fgColor indexed="49"/>
      </patternFill>
    </fill>
    <fill>
      <patternFill patternType="solid">
        <fgColor indexed="57"/>
      </patternFill>
    </fill>
    <fill>
      <patternFill patternType="solid">
        <fgColor indexed="54"/>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59999389629810485"/>
        <bgColor indexed="64"/>
      </patternFill>
    </fill>
    <fill>
      <patternFill patternType="solid">
        <fgColor rgb="FFD8E0F3"/>
        <bgColor indexed="64"/>
      </patternFill>
    </fill>
    <fill>
      <patternFill patternType="solid">
        <fgColor rgb="FFEBEFF9"/>
        <bgColor indexed="64"/>
      </patternFill>
    </fill>
    <fill>
      <patternFill patternType="solid">
        <fgColor theme="5" tint="0.79998168889431442"/>
        <bgColor indexed="64"/>
      </patternFill>
    </fill>
    <fill>
      <patternFill patternType="solid">
        <fgColor rgb="FFEFF5F7"/>
        <bgColor indexed="64"/>
      </patternFill>
    </fill>
    <fill>
      <patternFill patternType="solid">
        <fgColor theme="3" tint="0.89999084444715716"/>
        <bgColor indexed="64"/>
      </patternFill>
    </fill>
    <fill>
      <patternFill patternType="solid">
        <fgColor theme="3"/>
        <bgColor indexed="64"/>
      </patternFill>
    </fill>
    <fill>
      <patternFill patternType="solid">
        <fgColor theme="8"/>
        <bgColor indexed="64"/>
      </patternFill>
    </fill>
    <fill>
      <patternFill patternType="solid">
        <fgColor theme="6" tint="0.79998168889431442"/>
        <bgColor indexed="64"/>
      </patternFill>
    </fill>
  </fills>
  <borders count="145">
    <border>
      <left/>
      <right/>
      <top/>
      <bottom/>
      <diagonal/>
    </border>
    <border>
      <left style="medium">
        <color rgb="FFF8F8F8"/>
      </left>
      <right style="medium">
        <color rgb="FFF8F8F8"/>
      </right>
      <top style="medium">
        <color indexed="64"/>
      </top>
      <bottom style="medium">
        <color rgb="FFF8F8F8"/>
      </bottom>
      <diagonal/>
    </border>
    <border>
      <left style="medium">
        <color indexed="64"/>
      </left>
      <right style="medium">
        <color rgb="FFF8F8F8"/>
      </right>
      <top style="medium">
        <color indexed="64"/>
      </top>
      <bottom/>
      <diagonal/>
    </border>
    <border>
      <left style="medium">
        <color rgb="FFF8F8F8"/>
      </left>
      <right style="medium">
        <color indexed="64"/>
      </right>
      <top style="medium">
        <color indexed="64"/>
      </top>
      <bottom/>
      <diagonal/>
    </border>
    <border>
      <left style="medium">
        <color rgb="FFF8F8F8"/>
      </left>
      <right style="medium">
        <color rgb="FFF8F8F8"/>
      </right>
      <top style="medium">
        <color rgb="FFF8F8F8"/>
      </top>
      <bottom style="medium">
        <color rgb="FFF8F8F8"/>
      </bottom>
      <diagonal/>
    </border>
    <border>
      <left style="medium">
        <color rgb="FFF8F8F8"/>
      </left>
      <right/>
      <top style="medium">
        <color rgb="FFF8F8F8"/>
      </top>
      <bottom style="medium">
        <color rgb="FFF8F8F8"/>
      </bottom>
      <diagonal/>
    </border>
    <border>
      <left style="medium">
        <color rgb="FFF8F8F8"/>
      </left>
      <right style="medium">
        <color indexed="64"/>
      </right>
      <top/>
      <bottom/>
      <diagonal/>
    </border>
    <border>
      <left/>
      <right style="medium">
        <color rgb="FFF8F8F8"/>
      </right>
      <top/>
      <bottom/>
      <diagonal/>
    </border>
    <border>
      <left style="medium">
        <color rgb="FFF8F8F8"/>
      </left>
      <right style="medium">
        <color rgb="FFF8F8F8"/>
      </right>
      <top/>
      <bottom/>
      <diagonal/>
    </border>
    <border>
      <left style="medium">
        <color rgb="FFF8F8F8"/>
      </left>
      <right/>
      <top/>
      <bottom/>
      <diagonal/>
    </border>
    <border>
      <left style="medium">
        <color indexed="64"/>
      </left>
      <right/>
      <top style="medium">
        <color indexed="64"/>
      </top>
      <bottom/>
      <diagonal/>
    </border>
    <border>
      <left/>
      <right style="medium">
        <color rgb="FFF8F8F8"/>
      </right>
      <top style="medium">
        <color indexed="64"/>
      </top>
      <bottom/>
      <diagonal/>
    </border>
    <border>
      <left style="medium">
        <color rgb="FFF8F8F8"/>
      </left>
      <right style="medium">
        <color rgb="FFF8F8F8"/>
      </right>
      <top style="medium">
        <color indexed="64"/>
      </top>
      <bottom/>
      <diagonal/>
    </border>
    <border>
      <left style="medium">
        <color rgb="FFF8F8F8"/>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F8F8F8"/>
      </right>
      <top/>
      <bottom style="medium">
        <color indexed="64"/>
      </bottom>
      <diagonal/>
    </border>
    <border>
      <left style="medium">
        <color rgb="FFF8F8F8"/>
      </left>
      <right style="medium">
        <color rgb="FFF8F8F8"/>
      </right>
      <top/>
      <bottom style="medium">
        <color indexed="64"/>
      </bottom>
      <diagonal/>
    </border>
    <border>
      <left style="medium">
        <color rgb="FFF8F8F8"/>
      </left>
      <right style="medium">
        <color rgb="FFF8F8F8"/>
      </right>
      <top style="medium">
        <color rgb="FFF8F8F8"/>
      </top>
      <bottom style="medium">
        <color indexed="64"/>
      </bottom>
      <diagonal/>
    </border>
    <border>
      <left style="medium">
        <color rgb="FFF8F8F8"/>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rgb="FFF8F8F8"/>
      </right>
      <top style="medium">
        <color rgb="FFF8F8F8"/>
      </top>
      <bottom style="medium">
        <color rgb="FFF8F8F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4"/>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rgb="FFF8F8F8"/>
      </left>
      <right style="medium">
        <color rgb="FFF8F8F8"/>
      </right>
      <top/>
      <bottom style="medium">
        <color rgb="FFF8F8F8"/>
      </bottom>
      <diagonal/>
    </border>
    <border>
      <left style="medium">
        <color indexed="64"/>
      </left>
      <right/>
      <top style="medium">
        <color indexed="64"/>
      </top>
      <bottom style="medium">
        <color indexed="64"/>
      </bottom>
      <diagonal/>
    </border>
    <border>
      <left/>
      <right style="medium">
        <color rgb="FFF8F8F8"/>
      </right>
      <top style="medium">
        <color indexed="64"/>
      </top>
      <bottom style="medium">
        <color indexed="64"/>
      </bottom>
      <diagonal/>
    </border>
    <border>
      <left style="medium">
        <color rgb="FFF8F8F8"/>
      </left>
      <right style="medium">
        <color rgb="FFF8F8F8"/>
      </right>
      <top style="medium">
        <color indexed="64"/>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F8F8F8"/>
      </left>
      <right style="medium">
        <color indexed="64"/>
      </right>
      <top style="medium">
        <color indexed="64"/>
      </top>
      <bottom style="medium">
        <color indexed="64"/>
      </bottom>
      <diagonal/>
    </border>
    <border>
      <left/>
      <right style="medium">
        <color rgb="FFF8F8F8"/>
      </right>
      <top style="medium">
        <color indexed="64"/>
      </top>
      <bottom style="medium">
        <color rgb="FFF8F8F8"/>
      </bottom>
      <diagonal/>
    </border>
    <border>
      <left style="medium">
        <color rgb="FFF8F8F8"/>
      </left>
      <right style="medium">
        <color indexed="64"/>
      </right>
      <top style="medium">
        <color indexed="64"/>
      </top>
      <bottom style="medium">
        <color rgb="FFF8F8F8"/>
      </bottom>
      <diagonal/>
    </border>
    <border>
      <left style="medium">
        <color rgb="FFF8F8F8"/>
      </left>
      <right style="medium">
        <color indexed="64"/>
      </right>
      <top style="medium">
        <color rgb="FFF8F8F8"/>
      </top>
      <bottom style="medium">
        <color rgb="FFF8F8F8"/>
      </bottom>
      <diagonal/>
    </border>
    <border>
      <left/>
      <right style="medium">
        <color indexed="64"/>
      </right>
      <top/>
      <bottom/>
      <diagonal/>
    </border>
    <border>
      <left style="medium">
        <color indexed="64"/>
      </left>
      <right style="medium">
        <color rgb="FFF8F8F8"/>
      </right>
      <top style="medium">
        <color indexed="64"/>
      </top>
      <bottom style="double">
        <color indexed="64"/>
      </bottom>
      <diagonal/>
    </border>
    <border>
      <left style="medium">
        <color rgb="FFF8F8F8"/>
      </left>
      <right style="medium">
        <color rgb="FFF8F8F8"/>
      </right>
      <top style="medium">
        <color indexed="64"/>
      </top>
      <bottom style="double">
        <color indexed="64"/>
      </bottom>
      <diagonal/>
    </border>
    <border>
      <left style="medium">
        <color rgb="FFF8F8F8"/>
      </left>
      <right/>
      <top style="medium">
        <color indexed="64"/>
      </top>
      <bottom style="double">
        <color indexed="64"/>
      </bottom>
      <diagonal/>
    </border>
    <border>
      <left style="medium">
        <color rgb="FFF8F8F8"/>
      </left>
      <right style="medium">
        <color indexed="64"/>
      </right>
      <top style="medium">
        <color indexed="64"/>
      </top>
      <bottom style="double">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8F8F8"/>
      </left>
      <right style="medium">
        <color rgb="FFF8F8F8"/>
      </right>
      <top style="medium">
        <color rgb="FFF8F8F8"/>
      </top>
      <bottom/>
      <diagonal/>
    </border>
    <border>
      <left style="medium">
        <color rgb="FFF8F8F8"/>
      </left>
      <right/>
      <top style="medium">
        <color rgb="FFF8F8F8"/>
      </top>
      <bottom/>
      <diagonal/>
    </border>
    <border>
      <left/>
      <right style="medium">
        <color indexed="64"/>
      </right>
      <top/>
      <bottom style="medium">
        <color indexed="64"/>
      </bottom>
      <diagonal/>
    </border>
    <border>
      <left style="medium">
        <color rgb="FFF8F8F8"/>
      </left>
      <right style="medium">
        <color indexed="64"/>
      </right>
      <top/>
      <bottom style="medium">
        <color rgb="FFF8F8F8"/>
      </bottom>
      <diagonal/>
    </border>
    <border>
      <left style="medium">
        <color rgb="FFF8F8F8"/>
      </left>
      <right/>
      <top/>
      <bottom style="medium">
        <color indexed="64"/>
      </bottom>
      <diagonal/>
    </border>
    <border>
      <left/>
      <right style="medium">
        <color rgb="FFF8F8F8"/>
      </right>
      <top style="medium">
        <color rgb="FFF8F8F8"/>
      </top>
      <bottom/>
      <diagonal/>
    </border>
    <border>
      <left style="medium">
        <color rgb="FFF8F8F8"/>
      </left>
      <right style="medium">
        <color indexed="64"/>
      </right>
      <top style="medium">
        <color rgb="FFF8F8F8"/>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bottom style="thick">
        <color theme="5" tint="0.59996337778862885"/>
      </bottom>
      <diagonal/>
    </border>
    <border>
      <left style="medium">
        <color theme="0"/>
      </left>
      <right/>
      <top/>
      <bottom style="medium">
        <color theme="0"/>
      </bottom>
      <diagonal/>
    </border>
    <border>
      <left style="medium">
        <color theme="0"/>
      </left>
      <right/>
      <top style="medium">
        <color theme="0"/>
      </top>
      <bottom/>
      <diagonal/>
    </border>
    <border>
      <left/>
      <right/>
      <top style="thick">
        <color theme="0"/>
      </top>
      <bottom style="thick">
        <color theme="0"/>
      </bottom>
      <diagonal/>
    </border>
    <border>
      <left/>
      <right/>
      <top style="thick">
        <color theme="0"/>
      </top>
      <bottom/>
      <diagonal/>
    </border>
    <border>
      <left/>
      <right style="medium">
        <color rgb="FFF8F8F8"/>
      </right>
      <top/>
      <bottom style="thick">
        <color theme="0"/>
      </bottom>
      <diagonal/>
    </border>
    <border>
      <left/>
      <right style="medium">
        <color rgb="FFF8F8F8"/>
      </right>
      <top style="thick">
        <color theme="5" tint="0.59996337778862885"/>
      </top>
      <bottom style="medium">
        <color theme="0"/>
      </bottom>
      <diagonal/>
    </border>
    <border>
      <left style="medium">
        <color rgb="FFF8F8F8"/>
      </left>
      <right style="medium">
        <color rgb="FFF8F8F8"/>
      </right>
      <top style="thick">
        <color theme="5" tint="0.59996337778862885"/>
      </top>
      <bottom style="medium">
        <color theme="0"/>
      </bottom>
      <diagonal/>
    </border>
    <border>
      <left/>
      <right style="medium">
        <color rgb="FFF8F8F8"/>
      </right>
      <top style="medium">
        <color theme="0"/>
      </top>
      <bottom style="thick">
        <color theme="0"/>
      </bottom>
      <diagonal/>
    </border>
    <border>
      <left style="medium">
        <color rgb="FFF8F8F8"/>
      </left>
      <right style="medium">
        <color rgb="FFF8F8F8"/>
      </right>
      <top style="medium">
        <color theme="0"/>
      </top>
      <bottom style="thick">
        <color theme="0"/>
      </bottom>
      <diagonal/>
    </border>
    <border>
      <left/>
      <right style="medium">
        <color theme="0"/>
      </right>
      <top/>
      <bottom/>
      <diagonal/>
    </border>
    <border>
      <left/>
      <right style="medium">
        <color theme="0"/>
      </right>
      <top style="thick">
        <color theme="5" tint="0.59996337778862885"/>
      </top>
      <bottom style="thick">
        <color theme="0"/>
      </bottom>
      <diagonal/>
    </border>
    <border>
      <left style="medium">
        <color theme="0"/>
      </left>
      <right style="medium">
        <color rgb="FFF8F8F8"/>
      </right>
      <top style="thick">
        <color theme="5" tint="0.59996337778862885"/>
      </top>
      <bottom style="medium">
        <color theme="0"/>
      </bottom>
      <diagonal/>
    </border>
    <border>
      <left/>
      <right style="medium">
        <color theme="0"/>
      </right>
      <top style="thick">
        <color theme="0"/>
      </top>
      <bottom style="thick">
        <color theme="0"/>
      </bottom>
      <diagonal/>
    </border>
    <border>
      <left style="medium">
        <color theme="0"/>
      </left>
      <right style="medium">
        <color rgb="FFF8F8F8"/>
      </right>
      <top style="medium">
        <color theme="0"/>
      </top>
      <bottom style="thick">
        <color theme="0"/>
      </bottom>
      <diagonal/>
    </border>
    <border>
      <left/>
      <right style="medium">
        <color theme="0"/>
      </right>
      <top style="thick">
        <color theme="0"/>
      </top>
      <bottom/>
      <diagonal/>
    </border>
    <border>
      <left style="medium">
        <color theme="0"/>
      </left>
      <right style="medium">
        <color rgb="FFF8F8F8"/>
      </right>
      <top style="thick">
        <color theme="0"/>
      </top>
      <bottom style="medium">
        <color theme="0"/>
      </bottom>
      <diagonal/>
    </border>
    <border>
      <left/>
      <right style="medium">
        <color rgb="FFF8F8F8"/>
      </right>
      <top style="thick">
        <color theme="0"/>
      </top>
      <bottom style="medium">
        <color theme="0"/>
      </bottom>
      <diagonal/>
    </border>
    <border>
      <left style="medium">
        <color rgb="FFF8F8F8"/>
      </left>
      <right style="medium">
        <color rgb="FFF8F8F8"/>
      </right>
      <top style="thick">
        <color theme="0"/>
      </top>
      <bottom style="medium">
        <color theme="0"/>
      </bottom>
      <diagonal/>
    </border>
    <border>
      <left style="medium">
        <color theme="0"/>
      </left>
      <right style="medium">
        <color rgb="FFF8F8F8"/>
      </right>
      <top style="medium">
        <color theme="0"/>
      </top>
      <bottom style="medium">
        <color theme="0"/>
      </bottom>
      <diagonal/>
    </border>
    <border>
      <left/>
      <right style="medium">
        <color rgb="FFF8F8F8"/>
      </right>
      <top style="medium">
        <color theme="0"/>
      </top>
      <bottom style="medium">
        <color theme="0"/>
      </bottom>
      <diagonal/>
    </border>
    <border>
      <left style="medium">
        <color rgb="FFF8F8F8"/>
      </left>
      <right style="medium">
        <color rgb="FFF8F8F8"/>
      </right>
      <top style="medium">
        <color theme="0"/>
      </top>
      <bottom style="medium">
        <color theme="0"/>
      </bottom>
      <diagonal/>
    </border>
    <border>
      <left/>
      <right/>
      <top style="medium">
        <color theme="0"/>
      </top>
      <bottom style="thick">
        <color theme="0"/>
      </bottom>
      <diagonal/>
    </border>
    <border>
      <left/>
      <right style="medium">
        <color rgb="FFF8F8F8"/>
      </right>
      <top style="medium">
        <color theme="0"/>
      </top>
      <bottom/>
      <diagonal/>
    </border>
    <border>
      <left style="medium">
        <color rgb="FFF8F8F8"/>
      </left>
      <right style="medium">
        <color rgb="FFF8F8F8"/>
      </right>
      <top style="medium">
        <color theme="0"/>
      </top>
      <bottom/>
      <diagonal/>
    </border>
    <border>
      <left/>
      <right style="medium">
        <color theme="0"/>
      </right>
      <top style="thick">
        <color theme="5" tint="0.59996337778862885"/>
      </top>
      <bottom/>
      <diagonal/>
    </border>
    <border>
      <left/>
      <right style="medium">
        <color theme="0"/>
      </right>
      <top/>
      <bottom style="thick">
        <color theme="0"/>
      </bottom>
      <diagonal/>
    </border>
    <border>
      <left style="medium">
        <color theme="0"/>
      </left>
      <right/>
      <top style="thick">
        <color theme="0"/>
      </top>
      <bottom style="medium">
        <color theme="0"/>
      </bottom>
      <diagonal/>
    </border>
    <border>
      <left style="medium">
        <color theme="0"/>
      </left>
      <right style="medium">
        <color theme="0"/>
      </right>
      <top style="thick">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rgb="FFF8F8F8"/>
      </left>
      <right/>
      <top style="medium">
        <color theme="0"/>
      </top>
      <bottom style="medium">
        <color theme="0"/>
      </bottom>
      <diagonal/>
    </border>
    <border>
      <left style="medium">
        <color theme="0"/>
      </left>
      <right style="medium">
        <color theme="0"/>
      </right>
      <top style="thick">
        <color theme="0"/>
      </top>
      <bottom style="thick">
        <color theme="0"/>
      </bottom>
      <diagonal/>
    </border>
    <border>
      <left/>
      <right style="medium">
        <color rgb="FFF8F8F8"/>
      </right>
      <top/>
      <bottom style="medium">
        <color theme="0"/>
      </bottom>
      <diagonal/>
    </border>
    <border>
      <left style="medium">
        <color rgb="FFF8F8F8"/>
      </left>
      <right style="medium">
        <color rgb="FFF8F8F8"/>
      </right>
      <top/>
      <bottom style="medium">
        <color theme="0"/>
      </bottom>
      <diagonal/>
    </border>
    <border>
      <left style="medium">
        <color theme="0"/>
      </left>
      <right style="medium">
        <color theme="0"/>
      </right>
      <top style="medium">
        <color theme="0"/>
      </top>
      <bottom style="thick">
        <color theme="0"/>
      </bottom>
      <diagonal/>
    </border>
    <border>
      <left style="medium">
        <color rgb="FFF8F8F8"/>
      </left>
      <right/>
      <top style="medium">
        <color theme="0"/>
      </top>
      <bottom style="thick">
        <color theme="0"/>
      </bottom>
      <diagonal/>
    </border>
    <border>
      <left style="medium">
        <color theme="0"/>
      </left>
      <right/>
      <top style="thick">
        <color theme="0"/>
      </top>
      <bottom style="thick">
        <color theme="0"/>
      </bottom>
      <diagonal/>
    </border>
    <border>
      <left/>
      <right style="medium">
        <color theme="0"/>
      </right>
      <top style="medium">
        <color theme="0"/>
      </top>
      <bottom style="medium">
        <color theme="0"/>
      </bottom>
      <diagonal/>
    </border>
    <border>
      <left/>
      <right style="medium">
        <color rgb="FFF8F8F8"/>
      </right>
      <top style="thick">
        <color theme="0"/>
      </top>
      <bottom style="thick">
        <color theme="0"/>
      </bottom>
      <diagonal/>
    </border>
    <border>
      <left style="medium">
        <color rgb="FFF8F8F8"/>
      </left>
      <right style="medium">
        <color rgb="FFF8F8F8"/>
      </right>
      <top style="thick">
        <color theme="0"/>
      </top>
      <bottom style="thick">
        <color theme="0"/>
      </bottom>
      <diagonal/>
    </border>
    <border>
      <left style="medium">
        <color theme="0"/>
      </left>
      <right style="medium">
        <color rgb="FFF8F8F8"/>
      </right>
      <top style="thick">
        <color theme="0"/>
      </top>
      <bottom style="thick">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rgb="FFF8F8F8"/>
      </left>
      <right/>
      <top style="thick">
        <color theme="5" tint="0.59996337778862885"/>
      </top>
      <bottom style="medium">
        <color theme="0"/>
      </bottom>
      <diagonal/>
    </border>
    <border>
      <left style="medium">
        <color rgb="FFF8F8F8"/>
      </left>
      <right/>
      <top style="thick">
        <color theme="0"/>
      </top>
      <bottom style="medium">
        <color theme="0"/>
      </bottom>
      <diagonal/>
    </border>
    <border>
      <left style="medium">
        <color rgb="FFF8F8F8"/>
      </left>
      <right style="medium">
        <color theme="0"/>
      </right>
      <top style="medium">
        <color theme="0"/>
      </top>
      <bottom style="medium">
        <color theme="0"/>
      </bottom>
      <diagonal/>
    </border>
    <border>
      <left style="medium">
        <color rgb="FFF8F8F8"/>
      </left>
      <right style="medium">
        <color theme="0"/>
      </right>
      <top/>
      <bottom style="medium">
        <color theme="0"/>
      </bottom>
      <diagonal/>
    </border>
    <border>
      <left style="medium">
        <color rgb="FFF8F8F8"/>
      </left>
      <right style="medium">
        <color theme="0"/>
      </right>
      <top style="medium">
        <color theme="0"/>
      </top>
      <bottom style="thick">
        <color theme="0"/>
      </bottom>
      <diagonal/>
    </border>
    <border>
      <left style="medium">
        <color rgb="FFF8F8F8"/>
      </left>
      <right style="medium">
        <color theme="0"/>
      </right>
      <top style="thick">
        <color theme="0"/>
      </top>
      <bottom style="thick">
        <color theme="0"/>
      </bottom>
      <diagonal/>
    </border>
    <border>
      <left style="medium">
        <color theme="0"/>
      </left>
      <right style="medium">
        <color theme="0"/>
      </right>
      <top style="thick">
        <color theme="5" tint="0.59996337778862885"/>
      </top>
      <bottom style="thick">
        <color theme="0"/>
      </bottom>
      <diagonal/>
    </border>
    <border>
      <left style="medium">
        <color theme="0"/>
      </left>
      <right/>
      <top style="thick">
        <color theme="5" tint="0.59996337778862885"/>
      </top>
      <bottom style="thick">
        <color theme="0"/>
      </bottom>
      <diagonal/>
    </border>
    <border>
      <left style="thick">
        <color theme="0"/>
      </left>
      <right style="medium">
        <color rgb="FFF8F8F8"/>
      </right>
      <top style="thick">
        <color theme="0"/>
      </top>
      <bottom style="thick">
        <color theme="0"/>
      </bottom>
      <diagonal/>
    </border>
    <border>
      <left style="thick">
        <color theme="0"/>
      </left>
      <right style="medium">
        <color theme="0"/>
      </right>
      <top style="thick">
        <color theme="0"/>
      </top>
      <bottom style="thick">
        <color theme="0"/>
      </bottom>
      <diagonal/>
    </border>
    <border>
      <left style="medium">
        <color theme="0"/>
      </left>
      <right style="medium">
        <color theme="0"/>
      </right>
      <top style="thick">
        <color theme="0"/>
      </top>
      <bottom style="thick">
        <color theme="5" tint="0.59996337778862885"/>
      </bottom>
      <diagonal/>
    </border>
    <border>
      <left/>
      <right style="medium">
        <color rgb="FFF8F8F8"/>
      </right>
      <top style="thick">
        <color theme="5" tint="0.59996337778862885"/>
      </top>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style="medium">
        <color rgb="FFFFFFFF"/>
      </right>
      <top/>
      <bottom/>
      <diagonal/>
    </border>
  </borders>
  <cellStyleXfs count="137">
    <xf numFmtId="0" fontId="0" fillId="0" borderId="0"/>
    <xf numFmtId="43" fontId="2" fillId="0" borderId="0" applyFont="0" applyFill="0" applyBorder="0" applyAlignment="0" applyProtection="0"/>
    <xf numFmtId="0" fontId="9" fillId="0" borderId="0"/>
    <xf numFmtId="170" fontId="10" fillId="0" borderId="0" applyFont="0" applyFill="0" applyBorder="0" applyAlignment="0" applyProtection="0"/>
    <xf numFmtId="171" fontId="10" fillId="0" borderId="0" applyFont="0" applyFill="0" applyBorder="0" applyAlignment="0" applyProtection="0"/>
    <xf numFmtId="169" fontId="10" fillId="0" borderId="0" applyFont="0" applyFill="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0" fillId="0" borderId="0" applyNumberFormat="0" applyFont="0" applyFill="0" applyBorder="0" applyProtection="0"/>
    <xf numFmtId="0" fontId="10" fillId="0" borderId="0" applyNumberFormat="0" applyFont="0" applyFill="0" applyBorder="0" applyProtection="0"/>
    <xf numFmtId="0" fontId="10" fillId="0" borderId="0" applyNumberFormat="0" applyFont="0" applyFill="0" applyBorder="0" applyProtection="0">
      <alignment vertical="top"/>
    </xf>
    <xf numFmtId="0" fontId="14" fillId="8" borderId="0" applyNumberFormat="0" applyBorder="0" applyAlignment="0" applyProtection="0"/>
    <xf numFmtId="0" fontId="15" fillId="11" borderId="23" applyNumberFormat="0" applyAlignment="0" applyProtection="0"/>
    <xf numFmtId="0" fontId="16" fillId="18" borderId="24" applyNumberFormat="0" applyAlignment="0" applyProtection="0"/>
    <xf numFmtId="4" fontId="10" fillId="0" borderId="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3" fontId="10" fillId="0" borderId="0"/>
    <xf numFmtId="172" fontId="10" fillId="0" borderId="0" applyFont="0" applyFill="0" applyBorder="0" applyAlignment="0" applyProtection="0"/>
    <xf numFmtId="44" fontId="10" fillId="0" borderId="0" applyFont="0" applyFill="0" applyBorder="0" applyAlignment="0" applyProtection="0"/>
    <xf numFmtId="6" fontId="10" fillId="0" borderId="0" applyFont="0" applyFill="0" applyBorder="0" applyAlignment="0" applyProtection="0"/>
    <xf numFmtId="165" fontId="10" fillId="0" borderId="0"/>
    <xf numFmtId="165" fontId="10" fillId="0" borderId="0" applyFont="0" applyFill="0" applyBorder="0" applyAlignment="0" applyProtection="0"/>
    <xf numFmtId="44" fontId="10" fillId="0" borderId="0" applyFont="0" applyFill="0" applyBorder="0" applyAlignment="0" applyProtection="0"/>
    <xf numFmtId="164" fontId="10" fillId="0" borderId="0"/>
    <xf numFmtId="173" fontId="10" fillId="0" borderId="0" applyFont="0" applyFill="0" applyBorder="0" applyAlignment="0" applyProtection="0"/>
    <xf numFmtId="14"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14" fontId="10" fillId="0" borderId="0" applyFont="0" applyFill="0" applyBorder="0" applyAlignment="0" applyProtection="0"/>
    <xf numFmtId="176" fontId="10" fillId="0" borderId="0" applyFont="0" applyFill="0" applyBorder="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22" fillId="12" borderId="23" applyNumberFormat="0" applyAlignment="0" applyProtection="0"/>
    <xf numFmtId="179" fontId="10" fillId="0" borderId="0" applyFont="0" applyFill="0" applyBorder="0" applyAlignment="0" applyProtection="0"/>
    <xf numFmtId="0" fontId="23" fillId="0" borderId="28" applyNumberFormat="0" applyFill="0" applyAlignment="0" applyProtection="0"/>
    <xf numFmtId="0" fontId="24" fillId="19" borderId="0" applyNumberFormat="0" applyBorder="0" applyAlignment="0" applyProtection="0"/>
    <xf numFmtId="180" fontId="10" fillId="0" borderId="0" applyFont="0" applyFill="0" applyBorder="0" applyAlignment="0" applyProtection="0"/>
    <xf numFmtId="181" fontId="10" fillId="0" borderId="0" applyFont="0" applyFill="0" applyBorder="0" applyAlignment="0" applyProtection="0"/>
    <xf numFmtId="0" fontId="10" fillId="0" borderId="0"/>
    <xf numFmtId="0" fontId="10" fillId="0" borderId="0"/>
    <xf numFmtId="0" fontId="11" fillId="0" borderId="0"/>
    <xf numFmtId="0" fontId="10" fillId="20" borderId="29" applyNumberFormat="0" applyFont="0" applyAlignment="0" applyProtection="0"/>
    <xf numFmtId="0" fontId="25" fillId="11" borderId="30" applyNumberFormat="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20" fontId="1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1" applyNumberFormat="0" applyFill="0" applyAlignment="0" applyProtection="0"/>
    <xf numFmtId="0" fontId="2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70"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0" fontId="9" fillId="0" borderId="0" applyNumberFormat="0" applyFont="0" applyFill="0" applyBorder="0" applyProtection="0"/>
    <xf numFmtId="0" fontId="9" fillId="0" borderId="0" applyNumberFormat="0" applyFont="0" applyFill="0" applyBorder="0" applyProtection="0"/>
    <xf numFmtId="0" fontId="9" fillId="0" borderId="0" applyNumberFormat="0" applyFont="0" applyFill="0" applyBorder="0" applyProtection="0">
      <alignment vertical="top"/>
    </xf>
    <xf numFmtId="4" fontId="9" fillId="0" borderId="0"/>
    <xf numFmtId="166"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3" fontId="9" fillId="0" borderId="0"/>
    <xf numFmtId="172" fontId="9" fillId="0" borderId="0" applyFont="0" applyFill="0" applyBorder="0" applyAlignment="0" applyProtection="0"/>
    <xf numFmtId="44" fontId="9" fillId="0" borderId="0" applyFont="0" applyFill="0" applyBorder="0" applyAlignment="0" applyProtection="0"/>
    <xf numFmtId="6" fontId="9" fillId="0" borderId="0" applyFont="0" applyFill="0" applyBorder="0" applyAlignment="0" applyProtection="0"/>
    <xf numFmtId="165" fontId="9" fillId="0" borderId="0"/>
    <xf numFmtId="165" fontId="9" fillId="0" borderId="0" applyFont="0" applyFill="0" applyBorder="0" applyAlignment="0" applyProtection="0"/>
    <xf numFmtId="44" fontId="9" fillId="0" borderId="0" applyFont="0" applyFill="0" applyBorder="0" applyAlignment="0" applyProtection="0"/>
    <xf numFmtId="164" fontId="9" fillId="0" borderId="0"/>
    <xf numFmtId="173" fontId="9" fillId="0" borderId="0" applyFont="0" applyFill="0" applyBorder="0" applyAlignment="0" applyProtection="0"/>
    <xf numFmtId="14"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4"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0" fontId="9" fillId="0" borderId="0"/>
    <xf numFmtId="0" fontId="9" fillId="0" borderId="0"/>
    <xf numFmtId="0" fontId="9" fillId="20" borderId="29" applyNumberFormat="0" applyFont="0" applyAlignment="0" applyProtection="0"/>
    <xf numFmtId="9" fontId="9" fillId="0" borderId="0" applyFont="0" applyFill="0" applyBorder="0" applyAlignment="0" applyProtection="0"/>
    <xf numFmtId="9" fontId="9" fillId="0" borderId="0"/>
    <xf numFmtId="9" fontId="9" fillId="0" borderId="0" applyFont="0" applyFill="0" applyBorder="0" applyAlignment="0" applyProtection="0"/>
    <xf numFmtId="9" fontId="9" fillId="0" borderId="0" applyFont="0" applyFill="0" applyBorder="0" applyAlignment="0" applyProtection="0"/>
    <xf numFmtId="182" fontId="9" fillId="0" borderId="0" applyFont="0" applyFill="0" applyBorder="0" applyAlignment="0" applyProtection="0"/>
    <xf numFmtId="183"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6" fontId="9" fillId="0" borderId="0" applyFont="0" applyFill="0" applyBorder="0" applyAlignment="0" applyProtection="0"/>
    <xf numFmtId="187" fontId="9" fillId="0" borderId="0" applyFont="0" applyFill="0" applyBorder="0" applyAlignment="0" applyProtection="0"/>
    <xf numFmtId="188" fontId="9" fillId="0" borderId="0" applyFont="0" applyFill="0" applyBorder="0" applyAlignment="0" applyProtection="0"/>
    <xf numFmtId="20" fontId="9" fillId="0" borderId="0" applyFont="0" applyFill="0" applyBorder="0" applyAlignment="0" applyProtection="0"/>
  </cellStyleXfs>
  <cellXfs count="962">
    <xf numFmtId="0" fontId="0" fillId="0" borderId="0" xfId="0"/>
    <xf numFmtId="0" fontId="3" fillId="0" borderId="0" xfId="0" applyFont="1"/>
    <xf numFmtId="0" fontId="4" fillId="0" borderId="0" xfId="0" applyFont="1"/>
    <xf numFmtId="0" fontId="5" fillId="0" borderId="0" xfId="0" applyFont="1"/>
    <xf numFmtId="0" fontId="6" fillId="0" borderId="0" xfId="0" applyFont="1" applyAlignment="1">
      <alignment vertical="center"/>
    </xf>
    <xf numFmtId="0" fontId="0" fillId="0" borderId="0" xfId="0" applyAlignment="1">
      <alignment horizontal="left" wrapText="1"/>
    </xf>
    <xf numFmtId="0" fontId="32" fillId="2" borderId="12" xfId="0" applyFont="1" applyFill="1" applyBorder="1" applyAlignment="1">
      <alignment horizontal="center" vertical="center" wrapText="1" readingOrder="1"/>
    </xf>
    <xf numFmtId="0" fontId="32" fillId="2" borderId="13" xfId="0" applyFont="1" applyFill="1" applyBorder="1" applyAlignment="1">
      <alignment horizontal="center" vertical="center" wrapText="1" readingOrder="1"/>
    </xf>
    <xf numFmtId="0" fontId="32" fillId="2" borderId="3" xfId="0" applyFont="1" applyFill="1" applyBorder="1" applyAlignment="1">
      <alignment horizontal="center" vertical="center" wrapText="1" readingOrder="1"/>
    </xf>
    <xf numFmtId="0" fontId="34" fillId="5" borderId="0" xfId="0" applyFont="1" applyFill="1"/>
    <xf numFmtId="0" fontId="34" fillId="0" borderId="0" xfId="0" applyFont="1"/>
    <xf numFmtId="0" fontId="36" fillId="4" borderId="11" xfId="89" applyFont="1" applyFill="1" applyBorder="1" applyAlignment="1">
      <alignment horizontal="center" vertical="center" wrapText="1" readingOrder="1"/>
    </xf>
    <xf numFmtId="0" fontId="36" fillId="4" borderId="12" xfId="89" applyFont="1" applyFill="1" applyBorder="1" applyAlignment="1">
      <alignment horizontal="center" vertical="center" wrapText="1" readingOrder="1"/>
    </xf>
    <xf numFmtId="17" fontId="36" fillId="4" borderId="12" xfId="89" applyNumberFormat="1" applyFont="1" applyFill="1" applyBorder="1" applyAlignment="1">
      <alignment horizontal="center" vertical="center" wrapText="1" readingOrder="1"/>
    </xf>
    <xf numFmtId="0" fontId="36" fillId="3" borderId="7" xfId="89" applyFont="1" applyFill="1" applyBorder="1" applyAlignment="1">
      <alignment horizontal="center" vertical="center" wrapText="1" readingOrder="1"/>
    </xf>
    <xf numFmtId="0" fontId="36" fillId="3" borderId="32" xfId="89" applyFont="1" applyFill="1" applyBorder="1" applyAlignment="1">
      <alignment horizontal="center" vertical="center" wrapText="1" readingOrder="1"/>
    </xf>
    <xf numFmtId="0" fontId="36" fillId="3" borderId="8" xfId="89" applyFont="1" applyFill="1" applyBorder="1" applyAlignment="1">
      <alignment horizontal="center" vertical="center" wrapText="1" readingOrder="1"/>
    </xf>
    <xf numFmtId="168" fontId="36" fillId="3" borderId="8" xfId="90" applyNumberFormat="1" applyFont="1" applyFill="1" applyBorder="1" applyAlignment="1">
      <alignment horizontal="center" vertical="center" wrapText="1" readingOrder="1"/>
    </xf>
    <xf numFmtId="167" fontId="36" fillId="3" borderId="8" xfId="89" applyNumberFormat="1" applyFont="1" applyFill="1" applyBorder="1" applyAlignment="1">
      <alignment horizontal="center" vertical="center" wrapText="1" readingOrder="1"/>
    </xf>
    <xf numFmtId="0" fontId="36" fillId="4" borderId="1" xfId="89" applyFont="1" applyFill="1" applyBorder="1" applyAlignment="1">
      <alignment horizontal="center" vertical="center" wrapText="1" readingOrder="1"/>
    </xf>
    <xf numFmtId="0" fontId="36" fillId="3" borderId="0" xfId="89" applyFont="1" applyFill="1" applyAlignment="1">
      <alignment horizontal="center" vertical="center" wrapText="1" readingOrder="1"/>
    </xf>
    <xf numFmtId="0" fontId="36" fillId="3" borderId="4" xfId="89" applyFont="1" applyFill="1" applyBorder="1" applyAlignment="1">
      <alignment horizontal="center" vertical="center" wrapText="1" readingOrder="1"/>
    </xf>
    <xf numFmtId="0" fontId="36" fillId="3" borderId="5" xfId="89" applyFont="1" applyFill="1" applyBorder="1" applyAlignment="1">
      <alignment horizontal="center" vertical="center" wrapText="1" readingOrder="1"/>
    </xf>
    <xf numFmtId="167" fontId="36" fillId="3" borderId="5" xfId="89" applyNumberFormat="1" applyFont="1" applyFill="1" applyBorder="1" applyAlignment="1">
      <alignment horizontal="center" vertical="center" wrapText="1" readingOrder="1"/>
    </xf>
    <xf numFmtId="0" fontId="36" fillId="3" borderId="22" xfId="89" applyFont="1" applyFill="1" applyBorder="1" applyAlignment="1">
      <alignment horizontal="center" vertical="center" wrapText="1" readingOrder="1"/>
    </xf>
    <xf numFmtId="0" fontId="36" fillId="4" borderId="7" xfId="89" applyFont="1" applyFill="1" applyBorder="1" applyAlignment="1">
      <alignment horizontal="center" vertical="center" wrapText="1" readingOrder="1"/>
    </xf>
    <xf numFmtId="0" fontId="36" fillId="4" borderId="4" xfId="89" applyFont="1" applyFill="1" applyBorder="1" applyAlignment="1">
      <alignment horizontal="center" vertical="center" wrapText="1" readingOrder="1"/>
    </xf>
    <xf numFmtId="0" fontId="36" fillId="4" borderId="8" xfId="89" applyFont="1" applyFill="1" applyBorder="1" applyAlignment="1">
      <alignment horizontal="center" vertical="center" wrapText="1" readingOrder="1"/>
    </xf>
    <xf numFmtId="167" fontId="36" fillId="4" borderId="8" xfId="89" applyNumberFormat="1" applyFont="1" applyFill="1" applyBorder="1" applyAlignment="1">
      <alignment horizontal="center" vertical="center" wrapText="1" readingOrder="1"/>
    </xf>
    <xf numFmtId="167" fontId="36" fillId="3" borderId="9" xfId="89" applyNumberFormat="1" applyFont="1" applyFill="1" applyBorder="1" applyAlignment="1">
      <alignment horizontal="center" vertical="center" wrapText="1" readingOrder="1"/>
    </xf>
    <xf numFmtId="0" fontId="36" fillId="4" borderId="0" xfId="89" applyFont="1" applyFill="1" applyAlignment="1">
      <alignment horizontal="center" vertical="center" wrapText="1" readingOrder="1"/>
    </xf>
    <xf numFmtId="17" fontId="36" fillId="4" borderId="9" xfId="89" applyNumberFormat="1" applyFont="1" applyFill="1" applyBorder="1" applyAlignment="1">
      <alignment horizontal="center" vertical="center" wrapText="1" readingOrder="1"/>
    </xf>
    <xf numFmtId="0" fontId="36" fillId="3" borderId="9" xfId="89" applyFont="1" applyFill="1" applyBorder="1" applyAlignment="1">
      <alignment horizontal="center" vertical="center" wrapText="1" readingOrder="1"/>
    </xf>
    <xf numFmtId="0" fontId="36" fillId="4" borderId="5" xfId="89" applyFont="1" applyFill="1" applyBorder="1" applyAlignment="1">
      <alignment horizontal="center" vertical="center" wrapText="1" readingOrder="1"/>
    </xf>
    <xf numFmtId="0" fontId="36" fillId="3" borderId="16" xfId="89" applyFont="1" applyFill="1" applyBorder="1" applyAlignment="1">
      <alignment horizontal="center" vertical="center" wrapText="1" readingOrder="1"/>
    </xf>
    <xf numFmtId="0" fontId="36" fillId="3" borderId="18" xfId="89" applyFont="1" applyFill="1" applyBorder="1" applyAlignment="1">
      <alignment horizontal="center" vertical="center" wrapText="1" readingOrder="1"/>
    </xf>
    <xf numFmtId="0" fontId="36" fillId="3" borderId="17" xfId="89" applyFont="1" applyFill="1" applyBorder="1" applyAlignment="1">
      <alignment horizontal="center" vertical="center" wrapText="1" readingOrder="1"/>
    </xf>
    <xf numFmtId="0" fontId="36" fillId="3" borderId="11" xfId="89" applyFont="1" applyFill="1" applyBorder="1" applyAlignment="1">
      <alignment horizontal="center" vertical="center" wrapText="1" readingOrder="1"/>
    </xf>
    <xf numFmtId="0" fontId="36" fillId="3" borderId="12" xfId="89" applyFont="1" applyFill="1" applyBorder="1" applyAlignment="1">
      <alignment horizontal="center" vertical="center" wrapText="1" readingOrder="1"/>
    </xf>
    <xf numFmtId="17" fontId="36" fillId="3" borderId="12" xfId="89" applyNumberFormat="1" applyFont="1" applyFill="1" applyBorder="1" applyAlignment="1">
      <alignment horizontal="center" vertical="center" wrapText="1" readingOrder="1"/>
    </xf>
    <xf numFmtId="17" fontId="36" fillId="4" borderId="8" xfId="89" applyNumberFormat="1" applyFont="1" applyFill="1" applyBorder="1" applyAlignment="1">
      <alignment horizontal="center" vertical="center" wrapText="1" readingOrder="1"/>
    </xf>
    <xf numFmtId="0" fontId="37" fillId="3" borderId="7" xfId="89" applyFont="1" applyFill="1" applyBorder="1" applyAlignment="1">
      <alignment horizontal="center" vertical="center" wrapText="1" readingOrder="1"/>
    </xf>
    <xf numFmtId="0" fontId="37" fillId="3" borderId="8" xfId="89" applyFont="1" applyFill="1" applyBorder="1" applyAlignment="1">
      <alignment horizontal="center" vertical="center" wrapText="1" readingOrder="1"/>
    </xf>
    <xf numFmtId="0" fontId="37" fillId="4" borderId="8" xfId="89" applyFont="1" applyFill="1" applyBorder="1" applyAlignment="1">
      <alignment horizontal="center" vertical="center" wrapText="1" readingOrder="1"/>
    </xf>
    <xf numFmtId="0" fontId="37" fillId="3" borderId="17" xfId="89" applyFont="1" applyFill="1" applyBorder="1" applyAlignment="1">
      <alignment horizontal="center" vertical="center" wrapText="1" readingOrder="1"/>
    </xf>
    <xf numFmtId="167" fontId="36" fillId="3" borderId="17" xfId="89" applyNumberFormat="1" applyFont="1" applyFill="1" applyBorder="1" applyAlignment="1">
      <alignment horizontal="center" vertical="center" wrapText="1" readingOrder="1"/>
    </xf>
    <xf numFmtId="0" fontId="36" fillId="3" borderId="11" xfId="0" applyFont="1" applyFill="1" applyBorder="1" applyAlignment="1">
      <alignment horizontal="center" vertical="center" wrapText="1" readingOrder="1"/>
    </xf>
    <xf numFmtId="0" fontId="36" fillId="3" borderId="8" xfId="0" applyFont="1" applyFill="1" applyBorder="1" applyAlignment="1">
      <alignment horizontal="center" vertical="center" wrapText="1" readingOrder="1"/>
    </xf>
    <xf numFmtId="0" fontId="36" fillId="3" borderId="12" xfId="0" applyFont="1" applyFill="1" applyBorder="1" applyAlignment="1">
      <alignment horizontal="center" vertical="center" wrapText="1" readingOrder="1"/>
    </xf>
    <xf numFmtId="17" fontId="36" fillId="3" borderId="7" xfId="0" applyNumberFormat="1" applyFont="1" applyFill="1" applyBorder="1" applyAlignment="1">
      <alignment horizontal="center" vertical="center" wrapText="1" readingOrder="1"/>
    </xf>
    <xf numFmtId="0" fontId="36" fillId="4" borderId="7" xfId="0" applyFont="1" applyFill="1" applyBorder="1" applyAlignment="1">
      <alignment horizontal="center" vertical="center" wrapText="1" readingOrder="1"/>
    </xf>
    <xf numFmtId="0" fontId="36" fillId="4" borderId="8" xfId="0" applyFont="1" applyFill="1" applyBorder="1" applyAlignment="1">
      <alignment horizontal="center" vertical="center" wrapText="1" readingOrder="1"/>
    </xf>
    <xf numFmtId="17" fontId="36" fillId="4" borderId="8" xfId="0" applyNumberFormat="1" applyFont="1" applyFill="1" applyBorder="1" applyAlignment="1">
      <alignment horizontal="center" vertical="center" wrapText="1" readingOrder="1"/>
    </xf>
    <xf numFmtId="0" fontId="36" fillId="3" borderId="7" xfId="0" applyFont="1" applyFill="1" applyBorder="1" applyAlignment="1">
      <alignment horizontal="center" vertical="center" wrapText="1" readingOrder="1"/>
    </xf>
    <xf numFmtId="43" fontId="36" fillId="4" borderId="8" xfId="1" applyFont="1" applyFill="1" applyBorder="1" applyAlignment="1">
      <alignment horizontal="center" vertical="center" wrapText="1" readingOrder="1"/>
    </xf>
    <xf numFmtId="17" fontId="36" fillId="3" borderId="8" xfId="0" applyNumberFormat="1" applyFont="1" applyFill="1" applyBorder="1" applyAlignment="1">
      <alignment horizontal="center" vertical="center" wrapText="1" readingOrder="1"/>
    </xf>
    <xf numFmtId="0" fontId="36" fillId="6" borderId="8" xfId="0" applyFont="1" applyFill="1" applyBorder="1" applyAlignment="1">
      <alignment horizontal="center" vertical="center" wrapText="1" readingOrder="1"/>
    </xf>
    <xf numFmtId="1" fontId="36" fillId="4" borderId="7" xfId="0" applyNumberFormat="1" applyFont="1" applyFill="1" applyBorder="1" applyAlignment="1">
      <alignment horizontal="center" vertical="center" wrapText="1" readingOrder="1"/>
    </xf>
    <xf numFmtId="3" fontId="36" fillId="3" borderId="8" xfId="0" applyNumberFormat="1" applyFont="1" applyFill="1" applyBorder="1" applyAlignment="1">
      <alignment horizontal="center" vertical="center" wrapText="1" readingOrder="1"/>
    </xf>
    <xf numFmtId="0" fontId="36" fillId="3" borderId="1" xfId="0" applyFont="1" applyFill="1" applyBorder="1" applyAlignment="1">
      <alignment horizontal="center" vertical="center" wrapText="1" readingOrder="1"/>
    </xf>
    <xf numFmtId="168" fontId="36" fillId="3" borderId="12" xfId="1" applyNumberFormat="1" applyFont="1" applyFill="1" applyBorder="1" applyAlignment="1">
      <alignment horizontal="center" vertical="center" wrapText="1" readingOrder="1"/>
    </xf>
    <xf numFmtId="17" fontId="36" fillId="3" borderId="11" xfId="0" applyNumberFormat="1" applyFont="1" applyFill="1" applyBorder="1" applyAlignment="1">
      <alignment horizontal="center" vertical="center" wrapText="1" readingOrder="1"/>
    </xf>
    <xf numFmtId="0" fontId="36" fillId="4" borderId="11" xfId="0" applyFont="1" applyFill="1" applyBorder="1" applyAlignment="1">
      <alignment horizontal="center" vertical="center" wrapText="1" readingOrder="1"/>
    </xf>
    <xf numFmtId="0" fontId="36" fillId="4" borderId="12" xfId="0" applyFont="1" applyFill="1" applyBorder="1" applyAlignment="1">
      <alignment horizontal="center" vertical="center" wrapText="1" readingOrder="1"/>
    </xf>
    <xf numFmtId="168" fontId="36" fillId="4" borderId="12" xfId="1" applyNumberFormat="1" applyFont="1" applyFill="1" applyBorder="1" applyAlignment="1">
      <alignment horizontal="center" vertical="center" wrapText="1" readingOrder="1"/>
    </xf>
    <xf numFmtId="168" fontId="36" fillId="4" borderId="12" xfId="0" applyNumberFormat="1" applyFont="1" applyFill="1" applyBorder="1" applyAlignment="1">
      <alignment horizontal="center" vertical="center" wrapText="1" readingOrder="1"/>
    </xf>
    <xf numFmtId="17" fontId="36" fillId="4" borderId="12" xfId="0" applyNumberFormat="1" applyFont="1" applyFill="1" applyBorder="1" applyAlignment="1">
      <alignment horizontal="center" vertical="center" wrapText="1" readingOrder="1"/>
    </xf>
    <xf numFmtId="0" fontId="36" fillId="3" borderId="16" xfId="0" applyFont="1" applyFill="1" applyBorder="1" applyAlignment="1">
      <alignment horizontal="center" vertical="center" wrapText="1" readingOrder="1"/>
    </xf>
    <xf numFmtId="0" fontId="36" fillId="3" borderId="17" xfId="0" applyFont="1" applyFill="1" applyBorder="1" applyAlignment="1">
      <alignment horizontal="center" vertical="center" wrapText="1" readingOrder="1"/>
    </xf>
    <xf numFmtId="17" fontId="36" fillId="3" borderId="17" xfId="0" applyNumberFormat="1" applyFont="1" applyFill="1" applyBorder="1" applyAlignment="1">
      <alignment horizontal="center" vertical="center" wrapText="1" readingOrder="1"/>
    </xf>
    <xf numFmtId="168" fontId="36" fillId="3" borderId="11" xfId="1" applyNumberFormat="1" applyFont="1" applyFill="1" applyBorder="1" applyAlignment="1">
      <alignment horizontal="center" vertical="center" wrapText="1" readingOrder="1"/>
    </xf>
    <xf numFmtId="168" fontId="36" fillId="4" borderId="7" xfId="1" applyNumberFormat="1" applyFont="1" applyFill="1" applyBorder="1" applyAlignment="1">
      <alignment horizontal="center" vertical="center" wrapText="1" readingOrder="1"/>
    </xf>
    <xf numFmtId="17" fontId="36" fillId="4" borderId="7" xfId="0" applyNumberFormat="1" applyFont="1" applyFill="1" applyBorder="1" applyAlignment="1">
      <alignment horizontal="center" vertical="center" wrapText="1" readingOrder="1"/>
    </xf>
    <xf numFmtId="17" fontId="36" fillId="4" borderId="11" xfId="89" applyNumberFormat="1" applyFont="1" applyFill="1" applyBorder="1" applyAlignment="1">
      <alignment horizontal="center" vertical="center" wrapText="1" readingOrder="1"/>
    </xf>
    <xf numFmtId="0" fontId="36" fillId="4" borderId="34" xfId="89" applyFont="1" applyFill="1" applyBorder="1" applyAlignment="1">
      <alignment horizontal="center" vertical="center" wrapText="1" readingOrder="1"/>
    </xf>
    <xf numFmtId="0" fontId="37" fillId="0" borderId="0" xfId="0" applyFont="1"/>
    <xf numFmtId="0" fontId="36" fillId="3" borderId="39" xfId="2" applyFont="1" applyFill="1" applyBorder="1" applyAlignment="1">
      <alignment horizontal="center" vertical="center" wrapText="1" readingOrder="1"/>
    </xf>
    <xf numFmtId="0" fontId="36" fillId="3" borderId="1" xfId="2" quotePrefix="1" applyFont="1" applyFill="1" applyBorder="1" applyAlignment="1">
      <alignment horizontal="center" vertical="center" wrapText="1" readingOrder="1"/>
    </xf>
    <xf numFmtId="0" fontId="36" fillId="3" borderId="1" xfId="2" applyFont="1" applyFill="1" applyBorder="1" applyAlignment="1">
      <alignment horizontal="center" vertical="center" wrapText="1" readingOrder="1"/>
    </xf>
    <xf numFmtId="0" fontId="37" fillId="3" borderId="1" xfId="2" applyFont="1" applyFill="1" applyBorder="1" applyAlignment="1">
      <alignment horizontal="center" vertical="center" wrapText="1" readingOrder="1"/>
    </xf>
    <xf numFmtId="1" fontId="36" fillId="3" borderId="1" xfId="2" applyNumberFormat="1" applyFont="1" applyFill="1" applyBorder="1" applyAlignment="1">
      <alignment horizontal="center" vertical="center" wrapText="1" readingOrder="1"/>
    </xf>
    <xf numFmtId="0" fontId="37" fillId="3" borderId="12" xfId="2" applyFont="1" applyFill="1" applyBorder="1" applyAlignment="1">
      <alignment horizontal="center" vertical="center" wrapText="1" readingOrder="1"/>
    </xf>
    <xf numFmtId="0" fontId="36" fillId="4" borderId="7" xfId="2" applyFont="1" applyFill="1" applyBorder="1" applyAlignment="1">
      <alignment horizontal="center" vertical="center" wrapText="1" readingOrder="1"/>
    </xf>
    <xf numFmtId="0" fontId="36" fillId="4" borderId="8" xfId="2" applyFont="1" applyFill="1" applyBorder="1" applyAlignment="1">
      <alignment horizontal="center" vertical="center" wrapText="1" readingOrder="1"/>
    </xf>
    <xf numFmtId="0" fontId="37" fillId="4" borderId="8" xfId="2" applyFont="1" applyFill="1" applyBorder="1" applyAlignment="1">
      <alignment horizontal="center" vertical="center" wrapText="1" readingOrder="1"/>
    </xf>
    <xf numFmtId="1" fontId="36" fillId="4" borderId="8" xfId="2" applyNumberFormat="1" applyFont="1" applyFill="1" applyBorder="1" applyAlignment="1">
      <alignment horizontal="center" vertical="center" wrapText="1" readingOrder="1"/>
    </xf>
    <xf numFmtId="0" fontId="37" fillId="4" borderId="7" xfId="2" applyFont="1" applyFill="1" applyBorder="1" applyAlignment="1">
      <alignment horizontal="center" vertical="center" wrapText="1" readingOrder="1"/>
    </xf>
    <xf numFmtId="0" fontId="36" fillId="3" borderId="17" xfId="2" applyFont="1" applyFill="1" applyBorder="1" applyAlignment="1">
      <alignment horizontal="center" vertical="center" wrapText="1" readingOrder="1"/>
    </xf>
    <xf numFmtId="0" fontId="37" fillId="3" borderId="17" xfId="2" applyFont="1" applyFill="1" applyBorder="1" applyAlignment="1">
      <alignment horizontal="center" vertical="center" wrapText="1" readingOrder="1"/>
    </xf>
    <xf numFmtId="1" fontId="36" fillId="3" borderId="17" xfId="2" applyNumberFormat="1" applyFont="1" applyFill="1" applyBorder="1" applyAlignment="1">
      <alignment horizontal="center" vertical="center" wrapText="1" readingOrder="1"/>
    </xf>
    <xf numFmtId="0" fontId="37" fillId="3" borderId="32" xfId="2" applyFont="1" applyFill="1" applyBorder="1" applyAlignment="1">
      <alignment horizontal="center" vertical="center" wrapText="1" readingOrder="1"/>
    </xf>
    <xf numFmtId="0" fontId="36" fillId="4" borderId="11" xfId="2" applyFont="1" applyFill="1" applyBorder="1" applyAlignment="1">
      <alignment horizontal="center" vertical="center" wrapText="1" readingOrder="1"/>
    </xf>
    <xf numFmtId="0" fontId="36" fillId="4" borderId="12" xfId="2" quotePrefix="1" applyFont="1" applyFill="1" applyBorder="1" applyAlignment="1">
      <alignment horizontal="center" vertical="center" wrapText="1" readingOrder="1"/>
    </xf>
    <xf numFmtId="0" fontId="36" fillId="4" borderId="12" xfId="2" applyFont="1" applyFill="1" applyBorder="1" applyAlignment="1">
      <alignment horizontal="center" vertical="center" wrapText="1" readingOrder="1"/>
    </xf>
    <xf numFmtId="0" fontId="36" fillId="3" borderId="7" xfId="2" applyFont="1" applyFill="1" applyBorder="1" applyAlignment="1">
      <alignment horizontal="center" vertical="center" wrapText="1" readingOrder="1"/>
    </xf>
    <xf numFmtId="0" fontId="36" fillId="3" borderId="8" xfId="2" applyFont="1" applyFill="1" applyBorder="1" applyAlignment="1">
      <alignment horizontal="center" vertical="center" wrapText="1" readingOrder="1"/>
    </xf>
    <xf numFmtId="43" fontId="36" fillId="3" borderId="8" xfId="39" applyFont="1" applyFill="1" applyBorder="1" applyAlignment="1">
      <alignment horizontal="center" vertical="center" wrapText="1" readingOrder="1"/>
    </xf>
    <xf numFmtId="0" fontId="36" fillId="4" borderId="16" xfId="2" applyFont="1" applyFill="1" applyBorder="1" applyAlignment="1">
      <alignment horizontal="center" vertical="center" wrapText="1" readingOrder="1"/>
    </xf>
    <xf numFmtId="0" fontId="36" fillId="4" borderId="17" xfId="2" applyFont="1" applyFill="1" applyBorder="1" applyAlignment="1">
      <alignment horizontal="center" vertical="center" wrapText="1" readingOrder="1"/>
    </xf>
    <xf numFmtId="43" fontId="36" fillId="4" borderId="17" xfId="39" applyFont="1" applyFill="1" applyBorder="1" applyAlignment="1">
      <alignment horizontal="center" vertical="center" wrapText="1" readingOrder="1"/>
    </xf>
    <xf numFmtId="0" fontId="36" fillId="3" borderId="11" xfId="2" applyFont="1" applyFill="1" applyBorder="1" applyAlignment="1">
      <alignment horizontal="center" vertical="center" wrapText="1" readingOrder="1"/>
    </xf>
    <xf numFmtId="0" fontId="36" fillId="3" borderId="12" xfId="2" quotePrefix="1" applyFont="1" applyFill="1" applyBorder="1" applyAlignment="1">
      <alignment horizontal="center" vertical="center" wrapText="1" readingOrder="1"/>
    </xf>
    <xf numFmtId="0" fontId="36" fillId="3" borderId="12" xfId="2" applyFont="1" applyFill="1" applyBorder="1" applyAlignment="1">
      <alignment horizontal="center" vertical="center" wrapText="1" readingOrder="1"/>
    </xf>
    <xf numFmtId="1" fontId="36" fillId="3" borderId="12" xfId="2" applyNumberFormat="1" applyFont="1" applyFill="1" applyBorder="1" applyAlignment="1">
      <alignment horizontal="center" vertical="center" wrapText="1" readingOrder="1"/>
    </xf>
    <xf numFmtId="0" fontId="36" fillId="4" borderId="17" xfId="2" quotePrefix="1" applyFont="1" applyFill="1" applyBorder="1" applyAlignment="1">
      <alignment horizontal="center" vertical="center" wrapText="1" readingOrder="1"/>
    </xf>
    <xf numFmtId="1" fontId="36" fillId="4" borderId="17" xfId="2" applyNumberFormat="1" applyFont="1" applyFill="1" applyBorder="1" applyAlignment="1">
      <alignment horizontal="center" vertical="center" wrapText="1" readingOrder="1"/>
    </xf>
    <xf numFmtId="0" fontId="36" fillId="21" borderId="34" xfId="2" applyFont="1" applyFill="1" applyBorder="1" applyAlignment="1">
      <alignment horizontal="center" vertical="center" wrapText="1" readingOrder="1"/>
    </xf>
    <xf numFmtId="0" fontId="36" fillId="21" borderId="35" xfId="2" quotePrefix="1" applyFont="1" applyFill="1" applyBorder="1" applyAlignment="1">
      <alignment horizontal="center" vertical="center" wrapText="1" readingOrder="1"/>
    </xf>
    <xf numFmtId="0" fontId="37" fillId="21" borderId="37" xfId="2" applyFont="1" applyFill="1" applyBorder="1" applyAlignment="1">
      <alignment horizontal="center" vertical="center"/>
    </xf>
    <xf numFmtId="0" fontId="36" fillId="21" borderId="35" xfId="2" applyFont="1" applyFill="1" applyBorder="1" applyAlignment="1">
      <alignment horizontal="center" vertical="center" wrapText="1" readingOrder="1"/>
    </xf>
    <xf numFmtId="1" fontId="36" fillId="21" borderId="35" xfId="2" applyNumberFormat="1" applyFont="1" applyFill="1" applyBorder="1" applyAlignment="1">
      <alignment horizontal="center" vertical="center" wrapText="1" readingOrder="1"/>
    </xf>
    <xf numFmtId="0" fontId="37" fillId="21" borderId="37" xfId="2" applyFont="1" applyFill="1" applyBorder="1" applyAlignment="1">
      <alignment horizontal="center" vertical="center" readingOrder="1"/>
    </xf>
    <xf numFmtId="1" fontId="36" fillId="4" borderId="12" xfId="2" applyNumberFormat="1" applyFont="1" applyFill="1" applyBorder="1" applyAlignment="1">
      <alignment horizontal="center" vertical="center" wrapText="1" readingOrder="1"/>
    </xf>
    <xf numFmtId="1" fontId="36" fillId="3" borderId="8" xfId="2" applyNumberFormat="1" applyFont="1" applyFill="1" applyBorder="1" applyAlignment="1">
      <alignment horizontal="center" vertical="center" wrapText="1" readingOrder="1"/>
    </xf>
    <xf numFmtId="0" fontId="36" fillId="3" borderId="16" xfId="2" applyFont="1" applyFill="1" applyBorder="1" applyAlignment="1">
      <alignment horizontal="center" vertical="center" wrapText="1" readingOrder="1"/>
    </xf>
    <xf numFmtId="0" fontId="36" fillId="4" borderId="34" xfId="68" applyFont="1" applyFill="1" applyBorder="1" applyAlignment="1">
      <alignment horizontal="center" vertical="center" wrapText="1" readingOrder="1"/>
    </xf>
    <xf numFmtId="0" fontId="36" fillId="4" borderId="35" xfId="68" quotePrefix="1" applyFont="1" applyFill="1" applyBorder="1" applyAlignment="1">
      <alignment horizontal="center" vertical="center" wrapText="1" readingOrder="1"/>
    </xf>
    <xf numFmtId="0" fontId="36" fillId="4" borderId="35" xfId="68" applyFont="1" applyFill="1" applyBorder="1" applyAlignment="1">
      <alignment horizontal="center" vertical="center" wrapText="1" readingOrder="1"/>
    </xf>
    <xf numFmtId="1" fontId="36" fillId="4" borderId="35" xfId="68" applyNumberFormat="1" applyFont="1" applyFill="1" applyBorder="1" applyAlignment="1">
      <alignment horizontal="center" vertical="center" wrapText="1" readingOrder="1"/>
    </xf>
    <xf numFmtId="0" fontId="36" fillId="3" borderId="20" xfId="68" applyFont="1" applyFill="1" applyBorder="1" applyAlignment="1">
      <alignment horizontal="center" vertical="center" wrapText="1" readingOrder="1"/>
    </xf>
    <xf numFmtId="0" fontId="36" fillId="3" borderId="20" xfId="68" quotePrefix="1" applyFont="1" applyFill="1" applyBorder="1" applyAlignment="1">
      <alignment horizontal="center" vertical="center" wrapText="1" readingOrder="1"/>
    </xf>
    <xf numFmtId="1" fontId="36" fillId="3" borderId="20" xfId="68" applyNumberFormat="1" applyFont="1" applyFill="1" applyBorder="1" applyAlignment="1">
      <alignment horizontal="center" vertical="center" wrapText="1" readingOrder="1"/>
    </xf>
    <xf numFmtId="0" fontId="36" fillId="4" borderId="16" xfId="68" applyFont="1" applyFill="1" applyBorder="1" applyAlignment="1">
      <alignment horizontal="center" vertical="center" wrapText="1" readingOrder="1"/>
    </xf>
    <xf numFmtId="0" fontId="36" fillId="4" borderId="17" xfId="68" applyFont="1" applyFill="1" applyBorder="1" applyAlignment="1">
      <alignment horizontal="center" vertical="center" wrapText="1" readingOrder="1"/>
    </xf>
    <xf numFmtId="0" fontId="37" fillId="4" borderId="17" xfId="68" applyFont="1" applyFill="1" applyBorder="1" applyAlignment="1">
      <alignment horizontal="center" vertical="center" wrapText="1" readingOrder="1"/>
    </xf>
    <xf numFmtId="0" fontId="36" fillId="4" borderId="11" xfId="68" applyFont="1" applyFill="1" applyBorder="1" applyAlignment="1">
      <alignment horizontal="center" vertical="center" wrapText="1" readingOrder="1"/>
    </xf>
    <xf numFmtId="0" fontId="36" fillId="4" borderId="12" xfId="68" quotePrefix="1" applyFont="1" applyFill="1" applyBorder="1" applyAlignment="1">
      <alignment horizontal="center" vertical="center" wrapText="1" readingOrder="1"/>
    </xf>
    <xf numFmtId="0" fontId="36" fillId="4" borderId="12" xfId="68" applyFont="1" applyFill="1" applyBorder="1" applyAlignment="1">
      <alignment horizontal="center" vertical="center" wrapText="1" readingOrder="1"/>
    </xf>
    <xf numFmtId="0" fontId="34" fillId="4" borderId="8" xfId="68" applyFont="1" applyFill="1" applyBorder="1" applyAlignment="1">
      <alignment horizontal="center" vertical="center" wrapText="1" readingOrder="1"/>
    </xf>
    <xf numFmtId="0" fontId="36" fillId="3" borderId="7" xfId="68" applyFont="1" applyFill="1" applyBorder="1" applyAlignment="1">
      <alignment horizontal="center" vertical="center" wrapText="1" readingOrder="1"/>
    </xf>
    <xf numFmtId="0" fontId="36" fillId="3" borderId="8" xfId="68" applyFont="1" applyFill="1" applyBorder="1" applyAlignment="1">
      <alignment horizontal="center" vertical="center" wrapText="1" readingOrder="1"/>
    </xf>
    <xf numFmtId="0" fontId="34" fillId="3" borderId="8" xfId="68" applyFont="1" applyFill="1" applyBorder="1" applyAlignment="1">
      <alignment horizontal="center" vertical="center" wrapText="1" readingOrder="1"/>
    </xf>
    <xf numFmtId="0" fontId="36" fillId="4" borderId="7" xfId="68" applyFont="1" applyFill="1" applyBorder="1" applyAlignment="1">
      <alignment horizontal="center" vertical="center" wrapText="1" readingOrder="1"/>
    </xf>
    <xf numFmtId="0" fontId="36" fillId="4" borderId="8" xfId="68" applyFont="1" applyFill="1" applyBorder="1" applyAlignment="1">
      <alignment horizontal="center" vertical="center" wrapText="1" readingOrder="1"/>
    </xf>
    <xf numFmtId="1" fontId="36" fillId="4" borderId="8" xfId="68" applyNumberFormat="1" applyFont="1" applyFill="1" applyBorder="1" applyAlignment="1">
      <alignment horizontal="center" vertical="center" wrapText="1" readingOrder="1"/>
    </xf>
    <xf numFmtId="0" fontId="36" fillId="3" borderId="8" xfId="68" quotePrefix="1" applyFont="1" applyFill="1" applyBorder="1" applyAlignment="1">
      <alignment horizontal="center" vertical="center" wrapText="1" readingOrder="1"/>
    </xf>
    <xf numFmtId="0" fontId="36" fillId="3" borderId="6" xfId="89" applyFont="1" applyFill="1" applyBorder="1" applyAlignment="1">
      <alignment horizontal="left" vertical="center" wrapText="1" readingOrder="1"/>
    </xf>
    <xf numFmtId="0" fontId="36" fillId="4" borderId="3" xfId="89" applyFont="1" applyFill="1" applyBorder="1" applyAlignment="1">
      <alignment horizontal="left" vertical="center" wrapText="1" readingOrder="1"/>
    </xf>
    <xf numFmtId="0" fontId="36" fillId="3" borderId="41" xfId="89" applyFont="1" applyFill="1" applyBorder="1" applyAlignment="1">
      <alignment horizontal="left" vertical="center" wrapText="1" readingOrder="1"/>
    </xf>
    <xf numFmtId="0" fontId="36" fillId="4" borderId="6" xfId="89" applyFont="1" applyFill="1" applyBorder="1" applyAlignment="1">
      <alignment horizontal="left" vertical="center" wrapText="1" readingOrder="1"/>
    </xf>
    <xf numFmtId="0" fontId="36" fillId="4" borderId="41" xfId="89" applyFont="1" applyFill="1" applyBorder="1" applyAlignment="1">
      <alignment horizontal="left" vertical="center" wrapText="1" readingOrder="1"/>
    </xf>
    <xf numFmtId="0" fontId="36" fillId="3" borderId="19" xfId="89" applyFont="1" applyFill="1" applyBorder="1" applyAlignment="1">
      <alignment horizontal="left" vertical="center" wrapText="1" readingOrder="1"/>
    </xf>
    <xf numFmtId="0" fontId="36" fillId="3" borderId="3" xfId="89" applyFont="1" applyFill="1" applyBorder="1" applyAlignment="1">
      <alignment horizontal="left" vertical="center" wrapText="1" readingOrder="1"/>
    </xf>
    <xf numFmtId="0" fontId="36" fillId="3" borderId="3" xfId="0" applyFont="1" applyFill="1" applyBorder="1" applyAlignment="1">
      <alignment horizontal="left" vertical="center" wrapText="1" readingOrder="1"/>
    </xf>
    <xf numFmtId="0" fontId="36" fillId="4" borderId="6" xfId="0" applyFont="1" applyFill="1" applyBorder="1" applyAlignment="1">
      <alignment horizontal="left" vertical="center" wrapText="1" readingOrder="1"/>
    </xf>
    <xf numFmtId="0" fontId="36" fillId="3" borderId="42" xfId="0" applyFont="1" applyFill="1" applyBorder="1" applyAlignment="1">
      <alignment horizontal="left" vertical="center" wrapText="1" readingOrder="1"/>
    </xf>
    <xf numFmtId="0" fontId="36" fillId="4" borderId="3" xfId="0" applyFont="1" applyFill="1" applyBorder="1" applyAlignment="1">
      <alignment horizontal="left" vertical="center" wrapText="1" readingOrder="1"/>
    </xf>
    <xf numFmtId="0" fontId="36" fillId="3" borderId="19" xfId="0" applyFont="1" applyFill="1" applyBorder="1" applyAlignment="1">
      <alignment horizontal="left" vertical="center" wrapText="1" readingOrder="1"/>
    </xf>
    <xf numFmtId="0" fontId="36" fillId="3" borderId="21" xfId="0" applyFont="1" applyFill="1" applyBorder="1" applyAlignment="1">
      <alignment horizontal="left" vertical="center" wrapText="1" readingOrder="1"/>
    </xf>
    <xf numFmtId="0" fontId="36" fillId="4" borderId="42" xfId="0" applyFont="1" applyFill="1" applyBorder="1" applyAlignment="1">
      <alignment horizontal="left" vertical="center" wrapText="1" readingOrder="1"/>
    </xf>
    <xf numFmtId="0" fontId="36" fillId="4" borderId="36" xfId="89" applyFont="1" applyFill="1" applyBorder="1" applyAlignment="1">
      <alignment horizontal="left" vertical="center" wrapText="1" readingOrder="1"/>
    </xf>
    <xf numFmtId="0" fontId="36" fillId="3" borderId="40" xfId="2" applyFont="1" applyFill="1" applyBorder="1" applyAlignment="1">
      <alignment horizontal="left" vertical="center" wrapText="1" readingOrder="1"/>
    </xf>
    <xf numFmtId="0" fontId="36" fillId="4" borderId="6" xfId="2" applyFont="1" applyFill="1" applyBorder="1" applyAlignment="1">
      <alignment horizontal="left" vertical="center" wrapText="1" readingOrder="1"/>
    </xf>
    <xf numFmtId="0" fontId="36" fillId="3" borderId="19" xfId="2" applyFont="1" applyFill="1" applyBorder="1" applyAlignment="1">
      <alignment horizontal="left" vertical="center" wrapText="1" readingOrder="1"/>
    </xf>
    <xf numFmtId="0" fontId="36" fillId="4" borderId="3" xfId="2" applyFont="1" applyFill="1" applyBorder="1" applyAlignment="1">
      <alignment horizontal="left" vertical="center" wrapText="1" readingOrder="1"/>
    </xf>
    <xf numFmtId="0" fontId="36" fillId="3" borderId="6" xfId="2" applyFont="1" applyFill="1" applyBorder="1" applyAlignment="1">
      <alignment horizontal="left" vertical="center" wrapText="1" readingOrder="1"/>
    </xf>
    <xf numFmtId="0" fontId="36" fillId="4" borderId="19" xfId="2" applyFont="1" applyFill="1" applyBorder="1" applyAlignment="1">
      <alignment horizontal="left" vertical="center" wrapText="1" readingOrder="1"/>
    </xf>
    <xf numFmtId="0" fontId="36" fillId="3" borderId="3" xfId="2" applyFont="1" applyFill="1" applyBorder="1" applyAlignment="1">
      <alignment horizontal="left" vertical="center" wrapText="1" readingOrder="1"/>
    </xf>
    <xf numFmtId="0" fontId="37" fillId="21" borderId="36" xfId="2" applyFont="1" applyFill="1" applyBorder="1" applyAlignment="1">
      <alignment horizontal="left" vertical="center" wrapText="1"/>
    </xf>
    <xf numFmtId="0" fontId="36" fillId="4" borderId="38" xfId="68" applyFont="1" applyFill="1" applyBorder="1" applyAlignment="1">
      <alignment horizontal="left" vertical="center" wrapText="1" readingOrder="1"/>
    </xf>
    <xf numFmtId="0" fontId="36" fillId="3" borderId="21" xfId="68" applyFont="1" applyFill="1" applyBorder="1" applyAlignment="1">
      <alignment horizontal="left" vertical="center" wrapText="1" readingOrder="1"/>
    </xf>
    <xf numFmtId="0" fontId="36" fillId="4" borderId="19" xfId="68" applyFont="1" applyFill="1" applyBorder="1" applyAlignment="1">
      <alignment horizontal="left" vertical="center" wrapText="1" readingOrder="1"/>
    </xf>
    <xf numFmtId="0" fontId="36" fillId="4" borderId="3" xfId="68" applyFont="1" applyFill="1" applyBorder="1" applyAlignment="1">
      <alignment horizontal="left" vertical="center" wrapText="1" readingOrder="1"/>
    </xf>
    <xf numFmtId="0" fontId="36" fillId="4" borderId="6" xfId="68" applyFont="1" applyFill="1" applyBorder="1" applyAlignment="1">
      <alignment horizontal="left" vertical="center" wrapText="1" readingOrder="1"/>
    </xf>
    <xf numFmtId="0" fontId="32" fillId="2" borderId="2" xfId="0" applyFont="1" applyFill="1" applyBorder="1" applyAlignment="1">
      <alignment vertical="center" wrapText="1" readingOrder="1"/>
    </xf>
    <xf numFmtId="0" fontId="35" fillId="5" borderId="33" xfId="0" applyFont="1" applyFill="1" applyBorder="1" applyAlignment="1">
      <alignment vertical="center" wrapText="1"/>
    </xf>
    <xf numFmtId="0" fontId="35" fillId="0" borderId="33" xfId="89" applyFont="1" applyBorder="1" applyAlignment="1">
      <alignment vertical="center" wrapText="1"/>
    </xf>
    <xf numFmtId="0" fontId="35" fillId="0" borderId="0" xfId="0" applyFont="1"/>
    <xf numFmtId="0" fontId="32" fillId="2" borderId="43" xfId="0" applyFont="1" applyFill="1" applyBorder="1" applyAlignment="1">
      <alignment horizontal="center" vertical="center" wrapText="1" readingOrder="1"/>
    </xf>
    <xf numFmtId="0" fontId="32" fillId="2" borderId="44" xfId="0" applyFont="1" applyFill="1" applyBorder="1" applyAlignment="1">
      <alignment horizontal="center" vertical="center" wrapText="1" readingOrder="1"/>
    </xf>
    <xf numFmtId="0" fontId="32" fillId="2" borderId="45" xfId="0" applyFont="1" applyFill="1" applyBorder="1" applyAlignment="1">
      <alignment horizontal="center" vertical="center" wrapText="1" readingOrder="1"/>
    </xf>
    <xf numFmtId="0" fontId="32" fillId="2" borderId="46" xfId="0" applyFont="1" applyFill="1" applyBorder="1" applyAlignment="1">
      <alignment horizontal="center" vertical="center" wrapText="1" readingOrder="1"/>
    </xf>
    <xf numFmtId="0" fontId="41" fillId="0" borderId="0" xfId="0" applyFont="1"/>
    <xf numFmtId="0" fontId="36" fillId="4" borderId="34" xfId="0" applyFont="1" applyFill="1" applyBorder="1" applyAlignment="1">
      <alignment horizontal="center" vertical="center" wrapText="1" readingOrder="1"/>
    </xf>
    <xf numFmtId="0" fontId="36" fillId="4" borderId="35" xfId="0" applyFont="1" applyFill="1" applyBorder="1" applyAlignment="1">
      <alignment horizontal="center" vertical="center" wrapText="1" readingOrder="1"/>
    </xf>
    <xf numFmtId="189" fontId="36" fillId="4" borderId="35" xfId="0" applyNumberFormat="1" applyFont="1" applyFill="1" applyBorder="1" applyAlignment="1">
      <alignment horizontal="center" vertical="center" wrapText="1" readingOrder="1"/>
    </xf>
    <xf numFmtId="0" fontId="36" fillId="4" borderId="38" xfId="0" quotePrefix="1" applyFont="1" applyFill="1" applyBorder="1" applyAlignment="1">
      <alignment horizontal="left" vertical="center" wrapText="1" readingOrder="1"/>
    </xf>
    <xf numFmtId="0" fontId="36" fillId="3" borderId="34" xfId="0" applyFont="1" applyFill="1" applyBorder="1" applyAlignment="1">
      <alignment horizontal="center" vertical="center" wrapText="1" readingOrder="1"/>
    </xf>
    <xf numFmtId="0" fontId="36" fillId="3" borderId="35" xfId="0" applyFont="1" applyFill="1" applyBorder="1" applyAlignment="1">
      <alignment horizontal="center" vertical="center" wrapText="1" readingOrder="1"/>
    </xf>
    <xf numFmtId="189" fontId="36" fillId="3" borderId="35" xfId="0" applyNumberFormat="1" applyFont="1" applyFill="1" applyBorder="1" applyAlignment="1">
      <alignment horizontal="center" vertical="center" wrapText="1" readingOrder="1"/>
    </xf>
    <xf numFmtId="17" fontId="36" fillId="4" borderId="35" xfId="0" applyNumberFormat="1" applyFont="1" applyFill="1" applyBorder="1" applyAlignment="1">
      <alignment horizontal="center" vertical="center" wrapText="1" readingOrder="1"/>
    </xf>
    <xf numFmtId="0" fontId="36" fillId="3" borderId="38" xfId="0" applyFont="1" applyFill="1" applyBorder="1" applyAlignment="1">
      <alignment horizontal="left" vertical="center" wrapText="1" readingOrder="1"/>
    </xf>
    <xf numFmtId="0" fontId="35" fillId="0" borderId="14" xfId="0" applyFont="1" applyBorder="1" applyAlignment="1">
      <alignment horizontal="left" vertical="center" wrapText="1"/>
    </xf>
    <xf numFmtId="0" fontId="35" fillId="0" borderId="33" xfId="0" applyFont="1" applyBorder="1" applyAlignment="1">
      <alignment horizontal="left" vertical="center" wrapText="1"/>
    </xf>
    <xf numFmtId="189" fontId="36" fillId="3" borderId="8" xfId="0" applyNumberFormat="1" applyFont="1" applyFill="1" applyBorder="1" applyAlignment="1">
      <alignment horizontal="center" vertical="center" wrapText="1" readingOrder="1"/>
    </xf>
    <xf numFmtId="0" fontId="36" fillId="3" borderId="6" xfId="0" quotePrefix="1" applyFont="1" applyFill="1" applyBorder="1" applyAlignment="1">
      <alignment horizontal="left" vertical="center" wrapText="1" readingOrder="1"/>
    </xf>
    <xf numFmtId="189" fontId="36" fillId="4" borderId="8" xfId="0" applyNumberFormat="1" applyFont="1" applyFill="1" applyBorder="1" applyAlignment="1">
      <alignment horizontal="center" vertical="center" wrapText="1" readingOrder="1"/>
    </xf>
    <xf numFmtId="189" fontId="36" fillId="3" borderId="12" xfId="0" applyNumberFormat="1" applyFont="1" applyFill="1" applyBorder="1" applyAlignment="1">
      <alignment horizontal="center" vertical="center" wrapText="1" readingOrder="1"/>
    </xf>
    <xf numFmtId="0" fontId="36" fillId="3" borderId="3" xfId="0" quotePrefix="1" applyFont="1" applyFill="1" applyBorder="1" applyAlignment="1">
      <alignment horizontal="left" vertical="center" wrapText="1" readingOrder="1"/>
    </xf>
    <xf numFmtId="0" fontId="36" fillId="4" borderId="16" xfId="0" applyFont="1" applyFill="1" applyBorder="1" applyAlignment="1">
      <alignment horizontal="center" vertical="center" wrapText="1" readingOrder="1"/>
    </xf>
    <xf numFmtId="0" fontId="36" fillId="4" borderId="17" xfId="0" applyFont="1" applyFill="1" applyBorder="1" applyAlignment="1">
      <alignment horizontal="center" vertical="center" wrapText="1" readingOrder="1"/>
    </xf>
    <xf numFmtId="189" fontId="36" fillId="4" borderId="17" xfId="0" applyNumberFormat="1" applyFont="1" applyFill="1" applyBorder="1" applyAlignment="1">
      <alignment horizontal="center" vertical="center" wrapText="1" readingOrder="1"/>
    </xf>
    <xf numFmtId="0" fontId="36" fillId="4" borderId="19" xfId="0" applyFont="1" applyFill="1" applyBorder="1" applyAlignment="1">
      <alignment horizontal="left" vertical="center" wrapText="1" readingOrder="1"/>
    </xf>
    <xf numFmtId="0" fontId="34" fillId="0" borderId="0" xfId="0" applyFont="1" applyAlignment="1">
      <alignment horizontal="center"/>
    </xf>
    <xf numFmtId="0" fontId="34" fillId="0" borderId="48" xfId="0" applyFont="1" applyBorder="1"/>
    <xf numFmtId="0" fontId="34" fillId="0" borderId="48" xfId="0" applyFont="1" applyBorder="1" applyAlignment="1">
      <alignment horizontal="center"/>
    </xf>
    <xf numFmtId="0" fontId="34" fillId="0" borderId="52" xfId="0" applyFont="1" applyBorder="1" applyAlignment="1">
      <alignment horizontal="center"/>
    </xf>
    <xf numFmtId="0" fontId="34" fillId="0" borderId="53" xfId="0" applyFont="1" applyBorder="1" applyAlignment="1">
      <alignment horizontal="center"/>
    </xf>
    <xf numFmtId="0" fontId="34" fillId="0" borderId="54" xfId="0" applyFont="1" applyBorder="1" applyAlignment="1">
      <alignment horizontal="center"/>
    </xf>
    <xf numFmtId="0" fontId="34" fillId="0" borderId="55" xfId="0" applyFont="1" applyBorder="1" applyAlignment="1">
      <alignment horizontal="center"/>
    </xf>
    <xf numFmtId="0" fontId="34" fillId="0" borderId="52" xfId="0" applyFont="1" applyBorder="1"/>
    <xf numFmtId="0" fontId="34" fillId="0" borderId="53" xfId="0" applyFont="1" applyBorder="1"/>
    <xf numFmtId="0" fontId="34" fillId="0" borderId="54" xfId="0" applyFont="1" applyBorder="1"/>
    <xf numFmtId="0" fontId="34" fillId="0" borderId="55" xfId="0" applyFont="1" applyBorder="1"/>
    <xf numFmtId="0" fontId="34" fillId="0" borderId="49" xfId="0" applyFont="1" applyBorder="1"/>
    <xf numFmtId="0" fontId="34" fillId="0" borderId="50" xfId="0" applyFont="1" applyBorder="1"/>
    <xf numFmtId="0" fontId="34" fillId="0" borderId="51" xfId="0" applyFont="1" applyBorder="1"/>
    <xf numFmtId="9" fontId="34" fillId="0" borderId="0" xfId="91" applyFont="1"/>
    <xf numFmtId="17" fontId="36" fillId="4" borderId="34" xfId="89" applyNumberFormat="1" applyFont="1" applyFill="1" applyBorder="1" applyAlignment="1">
      <alignment horizontal="center" vertical="center" wrapText="1" readingOrder="1"/>
    </xf>
    <xf numFmtId="0" fontId="44" fillId="3" borderId="34" xfId="92" applyFont="1" applyFill="1" applyBorder="1" applyAlignment="1">
      <alignment horizontal="center" vertical="center" wrapText="1" readingOrder="1"/>
    </xf>
    <xf numFmtId="0" fontId="44" fillId="6" borderId="35" xfId="92" applyFont="1" applyFill="1" applyBorder="1" applyAlignment="1">
      <alignment horizontal="center" vertical="center" wrapText="1" readingOrder="1"/>
    </xf>
    <xf numFmtId="189" fontId="44" fillId="6" borderId="35" xfId="92" applyNumberFormat="1" applyFont="1" applyFill="1" applyBorder="1" applyAlignment="1">
      <alignment horizontal="center" vertical="center" wrapText="1" readingOrder="1"/>
    </xf>
    <xf numFmtId="0" fontId="44" fillId="3" borderId="35" xfId="92" applyFont="1" applyFill="1" applyBorder="1" applyAlignment="1">
      <alignment horizontal="center" vertical="center" wrapText="1" readingOrder="1"/>
    </xf>
    <xf numFmtId="0" fontId="44" fillId="3" borderId="38" xfId="92" quotePrefix="1" applyFont="1" applyFill="1" applyBorder="1" applyAlignment="1">
      <alignment horizontal="left" vertical="center" wrapText="1" readingOrder="1"/>
    </xf>
    <xf numFmtId="0" fontId="44" fillId="4" borderId="11" xfId="92" applyFont="1" applyFill="1" applyBorder="1" applyAlignment="1">
      <alignment horizontal="center" vertical="center" wrapText="1" readingOrder="1"/>
    </xf>
    <xf numFmtId="0" fontId="44" fillId="4" borderId="1" xfId="92" applyFont="1" applyFill="1" applyBorder="1" applyAlignment="1">
      <alignment horizontal="center" vertical="center" wrapText="1" readingOrder="1"/>
    </xf>
    <xf numFmtId="0" fontId="44" fillId="22" borderId="12" xfId="92" applyFont="1" applyFill="1" applyBorder="1" applyAlignment="1">
      <alignment horizontal="center" vertical="center" wrapText="1" readingOrder="1"/>
    </xf>
    <xf numFmtId="189" fontId="44" fillId="22" borderId="12" xfId="92" applyNumberFormat="1" applyFont="1" applyFill="1" applyBorder="1" applyAlignment="1">
      <alignment horizontal="center" vertical="center" wrapText="1" readingOrder="1"/>
    </xf>
    <xf numFmtId="0" fontId="44" fillId="4" borderId="12" xfId="92" applyFont="1" applyFill="1" applyBorder="1" applyAlignment="1">
      <alignment horizontal="center" vertical="center" wrapText="1" readingOrder="1"/>
    </xf>
    <xf numFmtId="0" fontId="44" fillId="3" borderId="16" xfId="92" applyFont="1" applyFill="1" applyBorder="1" applyAlignment="1">
      <alignment horizontal="center" vertical="center" wrapText="1" readingOrder="1"/>
    </xf>
    <xf numFmtId="0" fontId="44" fillId="3" borderId="47" xfId="92" applyFont="1" applyFill="1" applyBorder="1" applyAlignment="1">
      <alignment horizontal="center" vertical="center" wrapText="1" readingOrder="1"/>
    </xf>
    <xf numFmtId="0" fontId="44" fillId="6" borderId="34" xfId="92" applyFont="1" applyFill="1" applyBorder="1" applyAlignment="1">
      <alignment horizontal="center" vertical="center" wrapText="1" readingOrder="1"/>
    </xf>
    <xf numFmtId="0" fontId="44" fillId="6" borderId="38" xfId="92" quotePrefix="1" applyFont="1" applyFill="1" applyBorder="1" applyAlignment="1">
      <alignment horizontal="left" vertical="center" wrapText="1" readingOrder="1"/>
    </xf>
    <xf numFmtId="0" fontId="44" fillId="22" borderId="34" xfId="92" applyFont="1" applyFill="1" applyBorder="1" applyAlignment="1">
      <alignment horizontal="center" vertical="center" wrapText="1" readingOrder="1"/>
    </xf>
    <xf numFmtId="0" fontId="44" fillId="22" borderId="35" xfId="92" applyFont="1" applyFill="1" applyBorder="1" applyAlignment="1">
      <alignment horizontal="center" vertical="center" wrapText="1" readingOrder="1"/>
    </xf>
    <xf numFmtId="189" fontId="44" fillId="22" borderId="35" xfId="92" applyNumberFormat="1" applyFont="1" applyFill="1" applyBorder="1" applyAlignment="1">
      <alignment horizontal="center" vertical="center" wrapText="1" readingOrder="1"/>
    </xf>
    <xf numFmtId="0" fontId="46" fillId="22" borderId="38" xfId="92" quotePrefix="1" applyFont="1" applyFill="1" applyBorder="1" applyAlignment="1">
      <alignment horizontal="left" vertical="center" wrapText="1" readingOrder="1"/>
    </xf>
    <xf numFmtId="0" fontId="44" fillId="4" borderId="34" xfId="92" applyFont="1" applyFill="1" applyBorder="1" applyAlignment="1">
      <alignment horizontal="center" vertical="center" wrapText="1" readingOrder="1"/>
    </xf>
    <xf numFmtId="0" fontId="44" fillId="4" borderId="35" xfId="92" applyFont="1" applyFill="1" applyBorder="1" applyAlignment="1">
      <alignment horizontal="center" vertical="center" wrapText="1" readingOrder="1"/>
    </xf>
    <xf numFmtId="190" fontId="44" fillId="4" borderId="35" xfId="92" applyNumberFormat="1" applyFont="1" applyFill="1" applyBorder="1" applyAlignment="1">
      <alignment horizontal="center" vertical="center" wrapText="1" readingOrder="1"/>
    </xf>
    <xf numFmtId="189" fontId="44" fillId="4" borderId="35" xfId="92" applyNumberFormat="1" applyFont="1" applyFill="1" applyBorder="1" applyAlignment="1">
      <alignment horizontal="center" vertical="center" wrapText="1" readingOrder="1"/>
    </xf>
    <xf numFmtId="17" fontId="44" fillId="4" borderId="35" xfId="92" applyNumberFormat="1" applyFont="1" applyFill="1" applyBorder="1" applyAlignment="1">
      <alignment horizontal="center" vertical="center" wrapText="1" readingOrder="1"/>
    </xf>
    <xf numFmtId="0" fontId="44" fillId="4" borderId="38" xfId="92" quotePrefix="1" applyFont="1" applyFill="1" applyBorder="1" applyAlignment="1">
      <alignment horizontal="left" vertical="center" wrapText="1" readingOrder="1"/>
    </xf>
    <xf numFmtId="0" fontId="44" fillId="4" borderId="17" xfId="68" applyFont="1" applyFill="1" applyBorder="1" applyAlignment="1">
      <alignment horizontal="center" vertical="center" wrapText="1" readingOrder="1"/>
    </xf>
    <xf numFmtId="0" fontId="47" fillId="2" borderId="56" xfId="0" applyFont="1" applyFill="1" applyBorder="1" applyAlignment="1">
      <alignment horizontal="center" vertical="center" wrapText="1" readingOrder="1"/>
    </xf>
    <xf numFmtId="0" fontId="47" fillId="2" borderId="57" xfId="0" applyFont="1" applyFill="1" applyBorder="1" applyAlignment="1">
      <alignment horizontal="center" vertical="center" wrapText="1" readingOrder="1"/>
    </xf>
    <xf numFmtId="0" fontId="45" fillId="0" borderId="0" xfId="0" applyFont="1"/>
    <xf numFmtId="0" fontId="49" fillId="23" borderId="47" xfId="0" applyFont="1" applyFill="1" applyBorder="1" applyAlignment="1">
      <alignment horizontal="center" vertical="center" wrapText="1" readingOrder="1"/>
    </xf>
    <xf numFmtId="0" fontId="49" fillId="23" borderId="0" xfId="0" applyFont="1" applyFill="1" applyAlignment="1">
      <alignment horizontal="center" vertical="center" wrapText="1" readingOrder="1"/>
    </xf>
    <xf numFmtId="0" fontId="43" fillId="6" borderId="20" xfId="92" applyFont="1" applyFill="1" applyBorder="1" applyAlignment="1">
      <alignment horizontal="center" vertical="center" wrapText="1" readingOrder="1"/>
    </xf>
    <xf numFmtId="189" fontId="43" fillId="6" borderId="20" xfId="92" applyNumberFormat="1" applyFont="1" applyFill="1" applyBorder="1" applyAlignment="1">
      <alignment horizontal="center" vertical="center" wrapText="1" readingOrder="1"/>
    </xf>
    <xf numFmtId="0" fontId="43" fillId="6" borderId="20" xfId="68" applyFont="1" applyFill="1" applyBorder="1" applyAlignment="1">
      <alignment horizontal="center" vertical="center" wrapText="1" readingOrder="1"/>
    </xf>
    <xf numFmtId="17" fontId="43" fillId="6" borderId="20" xfId="92" applyNumberFormat="1" applyFont="1" applyFill="1" applyBorder="1" applyAlignment="1">
      <alignment horizontal="center" vertical="center" wrapText="1" readingOrder="1"/>
    </xf>
    <xf numFmtId="0" fontId="43" fillId="6" borderId="21" xfId="92" quotePrefix="1" applyFont="1" applyFill="1" applyBorder="1" applyAlignment="1">
      <alignment horizontal="left" vertical="center" wrapText="1" readingOrder="1"/>
    </xf>
    <xf numFmtId="0" fontId="43" fillId="4" borderId="0" xfId="92" applyFont="1" applyFill="1" applyAlignment="1">
      <alignment horizontal="center" vertical="center" wrapText="1" readingOrder="1"/>
    </xf>
    <xf numFmtId="189" fontId="43" fillId="4" borderId="0" xfId="92" applyNumberFormat="1" applyFont="1" applyFill="1" applyAlignment="1">
      <alignment horizontal="center" vertical="center" wrapText="1" readingOrder="1"/>
    </xf>
    <xf numFmtId="0" fontId="43" fillId="4" borderId="0" xfId="68" applyFont="1" applyFill="1" applyAlignment="1">
      <alignment horizontal="center" vertical="center" wrapText="1" readingOrder="1"/>
    </xf>
    <xf numFmtId="17" fontId="43" fillId="4" borderId="0" xfId="92" applyNumberFormat="1" applyFont="1" applyFill="1" applyAlignment="1">
      <alignment horizontal="center" vertical="center" wrapText="1" readingOrder="1"/>
    </xf>
    <xf numFmtId="0" fontId="43" fillId="4" borderId="42" xfId="92" quotePrefix="1" applyFont="1" applyFill="1" applyBorder="1" applyAlignment="1">
      <alignment horizontal="left" vertical="center" wrapText="1" readingOrder="1"/>
    </xf>
    <xf numFmtId="0" fontId="43" fillId="6" borderId="0" xfId="92" applyFont="1" applyFill="1" applyAlignment="1">
      <alignment horizontal="center" vertical="center" wrapText="1" readingOrder="1"/>
    </xf>
    <xf numFmtId="189" fontId="43" fillId="6" borderId="0" xfId="92" applyNumberFormat="1" applyFont="1" applyFill="1" applyAlignment="1">
      <alignment horizontal="center" vertical="center" wrapText="1" readingOrder="1"/>
    </xf>
    <xf numFmtId="0" fontId="43" fillId="6" borderId="0" xfId="68" applyFont="1" applyFill="1" applyAlignment="1">
      <alignment horizontal="center" vertical="center" wrapText="1" readingOrder="1"/>
    </xf>
    <xf numFmtId="17" fontId="43" fillId="6" borderId="0" xfId="92" applyNumberFormat="1" applyFont="1" applyFill="1" applyAlignment="1">
      <alignment horizontal="center" vertical="center" wrapText="1" readingOrder="1"/>
    </xf>
    <xf numFmtId="0" fontId="43" fillId="6" borderId="42" xfId="92" quotePrefix="1" applyFont="1" applyFill="1" applyBorder="1" applyAlignment="1">
      <alignment horizontal="left" vertical="center" wrapText="1" readingOrder="1"/>
    </xf>
    <xf numFmtId="0" fontId="43" fillId="4" borderId="47" xfId="92" applyFont="1" applyFill="1" applyBorder="1" applyAlignment="1">
      <alignment horizontal="center" vertical="center" wrapText="1" readingOrder="1"/>
    </xf>
    <xf numFmtId="189" fontId="43" fillId="4" borderId="47" xfId="92" applyNumberFormat="1" applyFont="1" applyFill="1" applyBorder="1" applyAlignment="1">
      <alignment horizontal="center" vertical="center" wrapText="1" readingOrder="1"/>
    </xf>
    <xf numFmtId="0" fontId="43" fillId="4" borderId="47" xfId="68" applyFont="1" applyFill="1" applyBorder="1" applyAlignment="1">
      <alignment horizontal="center" vertical="center" wrapText="1" readingOrder="1"/>
    </xf>
    <xf numFmtId="17" fontId="43" fillId="4" borderId="47" xfId="92" applyNumberFormat="1" applyFont="1" applyFill="1" applyBorder="1" applyAlignment="1">
      <alignment horizontal="center" vertical="center" wrapText="1" readingOrder="1"/>
    </xf>
    <xf numFmtId="0" fontId="43" fillId="4" borderId="58" xfId="92" quotePrefix="1" applyFont="1" applyFill="1" applyBorder="1" applyAlignment="1">
      <alignment horizontal="left" vertical="center" wrapText="1" readingOrder="1"/>
    </xf>
    <xf numFmtId="0" fontId="43" fillId="6" borderId="47" xfId="92" applyFont="1" applyFill="1" applyBorder="1" applyAlignment="1">
      <alignment horizontal="center" vertical="center" wrapText="1" readingOrder="1"/>
    </xf>
    <xf numFmtId="189" fontId="43" fillId="6" borderId="47" xfId="92" applyNumberFormat="1" applyFont="1" applyFill="1" applyBorder="1" applyAlignment="1">
      <alignment horizontal="center" vertical="center" wrapText="1" readingOrder="1"/>
    </xf>
    <xf numFmtId="0" fontId="43" fillId="6" borderId="47" xfId="68" applyFont="1" applyFill="1" applyBorder="1" applyAlignment="1">
      <alignment horizontal="center" vertical="center" wrapText="1" readingOrder="1"/>
    </xf>
    <xf numFmtId="17" fontId="43" fillId="6" borderId="47" xfId="92" applyNumberFormat="1" applyFont="1" applyFill="1" applyBorder="1" applyAlignment="1">
      <alignment horizontal="center" vertical="center" wrapText="1" readingOrder="1"/>
    </xf>
    <xf numFmtId="0" fontId="43" fillId="6" borderId="58" xfId="92" quotePrefix="1" applyFont="1" applyFill="1" applyBorder="1" applyAlignment="1">
      <alignment horizontal="left" vertical="center" wrapText="1" readingOrder="1"/>
    </xf>
    <xf numFmtId="0" fontId="53" fillId="5" borderId="33" xfId="92" applyFont="1" applyFill="1" applyBorder="1" applyAlignment="1">
      <alignment horizontal="center" vertical="center" wrapText="1" readingOrder="1"/>
    </xf>
    <xf numFmtId="0" fontId="43" fillId="4" borderId="37" xfId="92" applyFont="1" applyFill="1" applyBorder="1" applyAlignment="1">
      <alignment horizontal="center" vertical="center" wrapText="1" readingOrder="1"/>
    </xf>
    <xf numFmtId="189" fontId="43" fillId="4" borderId="37" xfId="92" applyNumberFormat="1" applyFont="1" applyFill="1" applyBorder="1" applyAlignment="1">
      <alignment horizontal="center" vertical="center" wrapText="1" readingOrder="1"/>
    </xf>
    <xf numFmtId="0" fontId="43" fillId="4" borderId="37" xfId="68" applyFont="1" applyFill="1" applyBorder="1" applyAlignment="1">
      <alignment horizontal="center" vertical="center" wrapText="1" readingOrder="1"/>
    </xf>
    <xf numFmtId="17" fontId="43" fillId="4" borderId="37" xfId="92" applyNumberFormat="1" applyFont="1" applyFill="1" applyBorder="1" applyAlignment="1">
      <alignment horizontal="center" vertical="center" wrapText="1" readingOrder="1"/>
    </xf>
    <xf numFmtId="0" fontId="43" fillId="4" borderId="36" xfId="92" applyFont="1" applyFill="1" applyBorder="1" applyAlignment="1">
      <alignment horizontal="center" vertical="center" wrapText="1" readingOrder="1"/>
    </xf>
    <xf numFmtId="0" fontId="43" fillId="4" borderId="37" xfId="92" quotePrefix="1" applyFont="1" applyFill="1" applyBorder="1" applyAlignment="1">
      <alignment horizontal="center" vertical="center" wrapText="1" readingOrder="1"/>
    </xf>
    <xf numFmtId="0" fontId="35" fillId="5" borderId="10" xfId="0" applyFont="1" applyFill="1" applyBorder="1" applyAlignment="1">
      <alignment vertical="center" wrapText="1"/>
    </xf>
    <xf numFmtId="0" fontId="44" fillId="4" borderId="6" xfId="92" quotePrefix="1" applyFont="1" applyFill="1" applyBorder="1" applyAlignment="1">
      <alignment horizontal="center" vertical="center" wrapText="1" readingOrder="1"/>
    </xf>
    <xf numFmtId="0" fontId="36" fillId="3" borderId="59" xfId="89" applyFont="1" applyFill="1" applyBorder="1" applyAlignment="1">
      <alignment horizontal="center" vertical="center" wrapText="1" readingOrder="1"/>
    </xf>
    <xf numFmtId="0" fontId="36" fillId="3" borderId="59" xfId="89" applyFont="1" applyFill="1" applyBorder="1" applyAlignment="1">
      <alignment horizontal="left" vertical="center" wrapText="1" readingOrder="1"/>
    </xf>
    <xf numFmtId="0" fontId="36" fillId="4" borderId="21" xfId="89" applyFont="1" applyFill="1" applyBorder="1" applyAlignment="1">
      <alignment horizontal="left" vertical="center" wrapText="1" readingOrder="1"/>
    </xf>
    <xf numFmtId="17" fontId="36" fillId="3" borderId="7" xfId="89" applyNumberFormat="1" applyFont="1" applyFill="1" applyBorder="1" applyAlignment="1">
      <alignment horizontal="center" vertical="center" wrapText="1" readingOrder="1"/>
    </xf>
    <xf numFmtId="0" fontId="44" fillId="3" borderId="17" xfId="92" applyFont="1" applyFill="1" applyBorder="1" applyAlignment="1">
      <alignment horizontal="center" vertical="center" wrapText="1" readingOrder="1"/>
    </xf>
    <xf numFmtId="0" fontId="44" fillId="6" borderId="17" xfId="92" applyFont="1" applyFill="1" applyBorder="1" applyAlignment="1">
      <alignment horizontal="center" vertical="center" wrapText="1" readingOrder="1"/>
    </xf>
    <xf numFmtId="0" fontId="44" fillId="6" borderId="60" xfId="92" applyFont="1" applyFill="1" applyBorder="1" applyAlignment="1">
      <alignment horizontal="center" vertical="center" wrapText="1" readingOrder="1"/>
    </xf>
    <xf numFmtId="189" fontId="44" fillId="6" borderId="60" xfId="92" applyNumberFormat="1" applyFont="1" applyFill="1" applyBorder="1" applyAlignment="1">
      <alignment horizontal="center" vertical="center" wrapText="1" readingOrder="1"/>
    </xf>
    <xf numFmtId="0" fontId="44" fillId="3" borderId="7" xfId="92" applyFont="1" applyFill="1" applyBorder="1" applyAlignment="1">
      <alignment horizontal="center" vertical="center" wrapText="1" readingOrder="1"/>
    </xf>
    <xf numFmtId="0" fontId="44" fillId="3" borderId="0" xfId="92" applyFont="1" applyFill="1" applyAlignment="1">
      <alignment horizontal="center" vertical="center" wrapText="1" readingOrder="1"/>
    </xf>
    <xf numFmtId="0" fontId="44" fillId="3" borderId="56" xfId="92" applyFont="1" applyFill="1" applyBorder="1" applyAlignment="1">
      <alignment horizontal="center" vertical="center" wrapText="1" readingOrder="1"/>
    </xf>
    <xf numFmtId="0" fontId="44" fillId="6" borderId="56" xfId="92" applyFont="1" applyFill="1" applyBorder="1" applyAlignment="1">
      <alignment horizontal="center" vertical="center" wrapText="1" readingOrder="1"/>
    </xf>
    <xf numFmtId="0" fontId="44" fillId="6" borderId="57" xfId="92" applyFont="1" applyFill="1" applyBorder="1" applyAlignment="1">
      <alignment horizontal="center" vertical="center" wrapText="1" readingOrder="1"/>
    </xf>
    <xf numFmtId="189" fontId="44" fillId="6" borderId="57" xfId="92" applyNumberFormat="1" applyFont="1" applyFill="1" applyBorder="1" applyAlignment="1">
      <alignment horizontal="center" vertical="center" wrapText="1" readingOrder="1"/>
    </xf>
    <xf numFmtId="0" fontId="44" fillId="3" borderId="61" xfId="92" applyFont="1" applyFill="1" applyBorder="1" applyAlignment="1">
      <alignment horizontal="center" vertical="center" wrapText="1" readingOrder="1"/>
    </xf>
    <xf numFmtId="17" fontId="37" fillId="3" borderId="1" xfId="2" applyNumberFormat="1" applyFont="1" applyFill="1" applyBorder="1" applyAlignment="1">
      <alignment horizontal="center" vertical="center" wrapText="1" readingOrder="1"/>
    </xf>
    <xf numFmtId="17" fontId="37" fillId="4" borderId="8" xfId="2" applyNumberFormat="1" applyFont="1" applyFill="1" applyBorder="1" applyAlignment="1">
      <alignment horizontal="center" vertical="center" wrapText="1" readingOrder="1"/>
    </xf>
    <xf numFmtId="17" fontId="37" fillId="3" borderId="17" xfId="2" applyNumberFormat="1" applyFont="1" applyFill="1" applyBorder="1" applyAlignment="1">
      <alignment horizontal="center" vertical="center" wrapText="1" readingOrder="1"/>
    </xf>
    <xf numFmtId="3" fontId="36" fillId="3" borderId="12" xfId="2" applyNumberFormat="1" applyFont="1" applyFill="1" applyBorder="1" applyAlignment="1">
      <alignment horizontal="center" vertical="center" wrapText="1" readingOrder="1"/>
    </xf>
    <xf numFmtId="0" fontId="36" fillId="3" borderId="59" xfId="68" applyFont="1" applyFill="1" applyBorder="1" applyAlignment="1">
      <alignment horizontal="left" vertical="center" wrapText="1" readingOrder="1"/>
    </xf>
    <xf numFmtId="0" fontId="35" fillId="0" borderId="33" xfId="89" applyFont="1" applyBorder="1" applyAlignment="1">
      <alignment horizontal="left" vertical="center" wrapText="1"/>
    </xf>
    <xf numFmtId="0" fontId="36" fillId="4" borderId="62" xfId="68" applyFont="1" applyFill="1" applyBorder="1" applyAlignment="1">
      <alignment horizontal="left" vertical="center" wrapText="1" readingOrder="1"/>
    </xf>
    <xf numFmtId="17" fontId="36" fillId="4" borderId="12" xfId="68" applyNumberFormat="1" applyFont="1" applyFill="1" applyBorder="1" applyAlignment="1">
      <alignment horizontal="center" vertical="center" wrapText="1" readingOrder="1"/>
    </xf>
    <xf numFmtId="17" fontId="36" fillId="3" borderId="8" xfId="68" applyNumberFormat="1" applyFont="1" applyFill="1" applyBorder="1" applyAlignment="1">
      <alignment horizontal="center" vertical="center" wrapText="1" readingOrder="1"/>
    </xf>
    <xf numFmtId="17" fontId="36" fillId="4" borderId="8" xfId="68" applyNumberFormat="1" applyFont="1" applyFill="1" applyBorder="1" applyAlignment="1">
      <alignment horizontal="center" vertical="center" wrapText="1" readingOrder="1"/>
    </xf>
    <xf numFmtId="0" fontId="35" fillId="6" borderId="33" xfId="0" applyFont="1" applyFill="1" applyBorder="1" applyAlignment="1">
      <alignment horizontal="left" vertical="center" wrapText="1"/>
    </xf>
    <xf numFmtId="0" fontId="35" fillId="5" borderId="33" xfId="0" applyFont="1" applyFill="1" applyBorder="1" applyAlignment="1">
      <alignment horizontal="left" vertical="center" wrapText="1"/>
    </xf>
    <xf numFmtId="0" fontId="34" fillId="0" borderId="14" xfId="0" applyFont="1" applyBorder="1" applyAlignment="1">
      <alignment horizontal="center"/>
    </xf>
    <xf numFmtId="0" fontId="34" fillId="0" borderId="42" xfId="0" applyFont="1" applyBorder="1" applyAlignment="1">
      <alignment horizontal="center"/>
    </xf>
    <xf numFmtId="0" fontId="34" fillId="0" borderId="15" xfId="0" applyFont="1" applyBorder="1" applyAlignment="1">
      <alignment horizontal="center"/>
    </xf>
    <xf numFmtId="0" fontId="41" fillId="0" borderId="47" xfId="0" applyFont="1" applyBorder="1"/>
    <xf numFmtId="0" fontId="41" fillId="0" borderId="58" xfId="0" applyFont="1" applyBorder="1"/>
    <xf numFmtId="0" fontId="34" fillId="0" borderId="47" xfId="0" applyFont="1" applyBorder="1" applyAlignment="1">
      <alignment horizontal="center"/>
    </xf>
    <xf numFmtId="0" fontId="34" fillId="0" borderId="58" xfId="0" applyFont="1" applyBorder="1" applyAlignment="1">
      <alignment horizontal="center"/>
    </xf>
    <xf numFmtId="0" fontId="41" fillId="0" borderId="15" xfId="0" applyFont="1" applyBorder="1" applyAlignment="1">
      <alignment horizontal="center"/>
    </xf>
    <xf numFmtId="0" fontId="41" fillId="0" borderId="47" xfId="0" applyFont="1" applyBorder="1" applyAlignment="1">
      <alignment horizontal="center"/>
    </xf>
    <xf numFmtId="0" fontId="41" fillId="0" borderId="58" xfId="0" applyFont="1" applyBorder="1" applyAlignment="1">
      <alignment horizontal="center"/>
    </xf>
    <xf numFmtId="9" fontId="41" fillId="0" borderId="0" xfId="91" applyFont="1"/>
    <xf numFmtId="9" fontId="41" fillId="0" borderId="0" xfId="91" applyFont="1" applyAlignment="1">
      <alignment horizontal="center"/>
    </xf>
    <xf numFmtId="0" fontId="37" fillId="4" borderId="7" xfId="89" applyFont="1" applyFill="1" applyBorder="1" applyAlignment="1">
      <alignment horizontal="center" vertical="center" wrapText="1" readingOrder="1"/>
    </xf>
    <xf numFmtId="0" fontId="34" fillId="3" borderId="7" xfId="89" applyFont="1" applyFill="1" applyBorder="1" applyAlignment="1">
      <alignment horizontal="center" vertical="center" wrapText="1" readingOrder="1"/>
    </xf>
    <xf numFmtId="0" fontId="34" fillId="4" borderId="8" xfId="89" applyFont="1" applyFill="1" applyBorder="1" applyAlignment="1">
      <alignment horizontal="center" vertical="center" wrapText="1" readingOrder="1"/>
    </xf>
    <xf numFmtId="0" fontId="34" fillId="4" borderId="11" xfId="89" applyFont="1" applyFill="1" applyBorder="1" applyAlignment="1">
      <alignment horizontal="center" vertical="center" wrapText="1" readingOrder="1"/>
    </xf>
    <xf numFmtId="0" fontId="34" fillId="4" borderId="1" xfId="89" applyFont="1" applyFill="1" applyBorder="1" applyAlignment="1">
      <alignment horizontal="center" vertical="center" wrapText="1" readingOrder="1"/>
    </xf>
    <xf numFmtId="0" fontId="34" fillId="4" borderId="12" xfId="89" applyFont="1" applyFill="1" applyBorder="1" applyAlignment="1">
      <alignment horizontal="center" vertical="center" wrapText="1" readingOrder="1"/>
    </xf>
    <xf numFmtId="0" fontId="34" fillId="3" borderId="4" xfId="89" applyFont="1" applyFill="1" applyBorder="1" applyAlignment="1">
      <alignment horizontal="center" vertical="center" wrapText="1" readingOrder="1"/>
    </xf>
    <xf numFmtId="0" fontId="34" fillId="3" borderId="5" xfId="89" applyFont="1" applyFill="1" applyBorder="1" applyAlignment="1">
      <alignment horizontal="center" vertical="center" wrapText="1" readingOrder="1"/>
    </xf>
    <xf numFmtId="0" fontId="34" fillId="4" borderId="4" xfId="89" applyFont="1" applyFill="1" applyBorder="1" applyAlignment="1">
      <alignment horizontal="center" vertical="center" wrapText="1" readingOrder="1"/>
    </xf>
    <xf numFmtId="0" fontId="34" fillId="3" borderId="8" xfId="89" applyFont="1" applyFill="1" applyBorder="1" applyAlignment="1">
      <alignment horizontal="center" vertical="center" wrapText="1" readingOrder="1"/>
    </xf>
    <xf numFmtId="0" fontId="34" fillId="4" borderId="0" xfId="92" applyFont="1" applyFill="1" applyAlignment="1">
      <alignment horizontal="center" vertical="center" wrapText="1" readingOrder="1"/>
    </xf>
    <xf numFmtId="0" fontId="34" fillId="3" borderId="11" xfId="92" applyFont="1" applyFill="1" applyBorder="1" applyAlignment="1">
      <alignment horizontal="center" vertical="center" wrapText="1" readingOrder="1"/>
    </xf>
    <xf numFmtId="0" fontId="34" fillId="6" borderId="12" xfId="92" applyFont="1" applyFill="1" applyBorder="1" applyAlignment="1">
      <alignment horizontal="center" vertical="center" wrapText="1" readingOrder="1"/>
    </xf>
    <xf numFmtId="0" fontId="34" fillId="4" borderId="8" xfId="0" applyFont="1" applyFill="1" applyBorder="1" applyAlignment="1">
      <alignment horizontal="center" vertical="center" wrapText="1" readingOrder="1"/>
    </xf>
    <xf numFmtId="0" fontId="34" fillId="4" borderId="11" xfId="92" applyFont="1" applyFill="1" applyBorder="1" applyAlignment="1">
      <alignment horizontal="center" vertical="center" wrapText="1" readingOrder="1"/>
    </xf>
    <xf numFmtId="0" fontId="34" fillId="4" borderId="1" xfId="92" applyFont="1" applyFill="1" applyBorder="1" applyAlignment="1">
      <alignment horizontal="center" vertical="center" wrapText="1" readingOrder="1"/>
    </xf>
    <xf numFmtId="0" fontId="34" fillId="22" borderId="12" xfId="92" applyFont="1" applyFill="1" applyBorder="1" applyAlignment="1">
      <alignment horizontal="center" vertical="center" wrapText="1" readingOrder="1"/>
    </xf>
    <xf numFmtId="0" fontId="34" fillId="3" borderId="7" xfId="92" applyFont="1" applyFill="1" applyBorder="1" applyAlignment="1">
      <alignment horizontal="center" vertical="center" wrapText="1" readingOrder="1"/>
    </xf>
    <xf numFmtId="0" fontId="34" fillId="3" borderId="56" xfId="92" applyFont="1" applyFill="1" applyBorder="1" applyAlignment="1">
      <alignment horizontal="center" vertical="center" wrapText="1" readingOrder="1"/>
    </xf>
    <xf numFmtId="0" fontId="34" fillId="6" borderId="56" xfId="92" applyFont="1" applyFill="1" applyBorder="1" applyAlignment="1">
      <alignment horizontal="center" vertical="center" wrapText="1" readingOrder="1"/>
    </xf>
    <xf numFmtId="0" fontId="34" fillId="6" borderId="57" xfId="92" applyFont="1" applyFill="1" applyBorder="1" applyAlignment="1">
      <alignment horizontal="center" vertical="center" wrapText="1" readingOrder="1"/>
    </xf>
    <xf numFmtId="0" fontId="34" fillId="4" borderId="7" xfId="92" applyFont="1" applyFill="1" applyBorder="1" applyAlignment="1">
      <alignment horizontal="center" vertical="center" wrapText="1" readingOrder="1"/>
    </xf>
    <xf numFmtId="0" fontId="34" fillId="4" borderId="8" xfId="92" applyFont="1" applyFill="1" applyBorder="1" applyAlignment="1">
      <alignment horizontal="center" vertical="center" wrapText="1" readingOrder="1"/>
    </xf>
    <xf numFmtId="0" fontId="34" fillId="6" borderId="7" xfId="92" applyFont="1" applyFill="1" applyBorder="1" applyAlignment="1">
      <alignment horizontal="center" vertical="center" wrapText="1" readingOrder="1"/>
    </xf>
    <xf numFmtId="0" fontId="34" fillId="6" borderId="8" xfId="92" applyFont="1" applyFill="1" applyBorder="1" applyAlignment="1">
      <alignment horizontal="center" vertical="center" wrapText="1" readingOrder="1"/>
    </xf>
    <xf numFmtId="0" fontId="34" fillId="6" borderId="35" xfId="92" applyFont="1" applyFill="1" applyBorder="1" applyAlignment="1">
      <alignment horizontal="center" vertical="center" wrapText="1" readingOrder="1"/>
    </xf>
    <xf numFmtId="0" fontId="34" fillId="4" borderId="12" xfId="0" applyFont="1" applyFill="1" applyBorder="1" applyAlignment="1">
      <alignment horizontal="center" vertical="center" wrapText="1" readingOrder="1"/>
    </xf>
    <xf numFmtId="168" fontId="34" fillId="4" borderId="12" xfId="1" applyNumberFormat="1" applyFont="1" applyFill="1" applyBorder="1" applyAlignment="1">
      <alignment horizontal="center" vertical="center" wrapText="1" readingOrder="1"/>
    </xf>
    <xf numFmtId="168" fontId="34" fillId="4" borderId="12" xfId="0" applyNumberFormat="1" applyFont="1" applyFill="1" applyBorder="1" applyAlignment="1">
      <alignment horizontal="center" vertical="center" wrapText="1" readingOrder="1"/>
    </xf>
    <xf numFmtId="0" fontId="34" fillId="3" borderId="11" xfId="0" applyFont="1" applyFill="1" applyBorder="1" applyAlignment="1">
      <alignment horizontal="center" vertical="center" wrapText="1" readingOrder="1"/>
    </xf>
    <xf numFmtId="168" fontId="34" fillId="3" borderId="11" xfId="1" applyNumberFormat="1" applyFont="1" applyFill="1" applyBorder="1" applyAlignment="1">
      <alignment horizontal="center" vertical="center" wrapText="1" readingOrder="1"/>
    </xf>
    <xf numFmtId="0" fontId="34" fillId="4" borderId="7" xfId="0" applyFont="1" applyFill="1" applyBorder="1" applyAlignment="1">
      <alignment horizontal="center" vertical="center" wrapText="1" readingOrder="1"/>
    </xf>
    <xf numFmtId="168" fontId="34" fillId="4" borderId="7" xfId="1" applyNumberFormat="1" applyFont="1" applyFill="1" applyBorder="1" applyAlignment="1">
      <alignment horizontal="center" vertical="center" wrapText="1" readingOrder="1"/>
    </xf>
    <xf numFmtId="0" fontId="34" fillId="4" borderId="35" xfId="92" applyFont="1" applyFill="1" applyBorder="1" applyAlignment="1">
      <alignment horizontal="center" vertical="center" wrapText="1" readingOrder="1"/>
    </xf>
    <xf numFmtId="190" fontId="34" fillId="4" borderId="35" xfId="92" applyNumberFormat="1" applyFont="1" applyFill="1" applyBorder="1" applyAlignment="1">
      <alignment horizontal="center" vertical="center" wrapText="1" readingOrder="1"/>
    </xf>
    <xf numFmtId="0" fontId="34" fillId="4" borderId="0" xfId="68" applyFont="1" applyFill="1" applyAlignment="1">
      <alignment horizontal="center" vertical="center" wrapText="1" readingOrder="1"/>
    </xf>
    <xf numFmtId="17" fontId="34" fillId="4" borderId="0" xfId="92" applyNumberFormat="1" applyFont="1" applyFill="1" applyAlignment="1">
      <alignment horizontal="center" vertical="center" wrapText="1" readingOrder="1"/>
    </xf>
    <xf numFmtId="0" fontId="34" fillId="3" borderId="3" xfId="92" quotePrefix="1" applyFont="1" applyFill="1" applyBorder="1" applyAlignment="1">
      <alignment horizontal="left" vertical="center" wrapText="1" readingOrder="1"/>
    </xf>
    <xf numFmtId="191" fontId="34" fillId="22" borderId="12" xfId="92" applyNumberFormat="1" applyFont="1" applyFill="1" applyBorder="1" applyAlignment="1">
      <alignment horizontal="center" vertical="center" wrapText="1" readingOrder="1"/>
    </xf>
    <xf numFmtId="0" fontId="34" fillId="4" borderId="12" xfId="92" applyFont="1" applyFill="1" applyBorder="1" applyAlignment="1">
      <alignment horizontal="center" vertical="center" wrapText="1" readingOrder="1"/>
    </xf>
    <xf numFmtId="191" fontId="34" fillId="6" borderId="57" xfId="92" applyNumberFormat="1" applyFont="1" applyFill="1" applyBorder="1" applyAlignment="1">
      <alignment horizontal="center" vertical="center" wrapText="1" readingOrder="1"/>
    </xf>
    <xf numFmtId="0" fontId="34" fillId="3" borderId="61" xfId="92" applyFont="1" applyFill="1" applyBorder="1" applyAlignment="1">
      <alignment horizontal="center" vertical="center" wrapText="1" readingOrder="1"/>
    </xf>
    <xf numFmtId="191" fontId="34" fillId="4" borderId="8" xfId="0" applyNumberFormat="1" applyFont="1" applyFill="1" applyBorder="1" applyAlignment="1">
      <alignment horizontal="center" vertical="center" wrapText="1" readingOrder="1"/>
    </xf>
    <xf numFmtId="191" fontId="34" fillId="6" borderId="8" xfId="92" applyNumberFormat="1" applyFont="1" applyFill="1" applyBorder="1" applyAlignment="1">
      <alignment horizontal="center" vertical="center" wrapText="1" readingOrder="1"/>
    </xf>
    <xf numFmtId="0" fontId="34" fillId="6" borderId="17" xfId="92" applyFont="1" applyFill="1" applyBorder="1" applyAlignment="1">
      <alignment horizontal="center" vertical="center" wrapText="1" readingOrder="1"/>
    </xf>
    <xf numFmtId="191" fontId="34" fillId="4" borderId="35" xfId="0" applyNumberFormat="1" applyFont="1" applyFill="1" applyBorder="1" applyAlignment="1">
      <alignment horizontal="center" vertical="center" wrapText="1" readingOrder="1"/>
    </xf>
    <xf numFmtId="0" fontId="34" fillId="4" borderId="35" xfId="0" applyFont="1" applyFill="1" applyBorder="1" applyAlignment="1">
      <alignment horizontal="center" vertical="center" wrapText="1" readingOrder="1"/>
    </xf>
    <xf numFmtId="0" fontId="34" fillId="4" borderId="17" xfId="68" applyFont="1" applyFill="1" applyBorder="1" applyAlignment="1">
      <alignment horizontal="center" vertical="center" wrapText="1" readingOrder="1"/>
    </xf>
    <xf numFmtId="17" fontId="34" fillId="4" borderId="35" xfId="0" applyNumberFormat="1" applyFont="1" applyFill="1" applyBorder="1" applyAlignment="1">
      <alignment horizontal="center" vertical="center" wrapText="1" readingOrder="1"/>
    </xf>
    <xf numFmtId="191" fontId="34" fillId="6" borderId="35" xfId="92" applyNumberFormat="1" applyFont="1" applyFill="1" applyBorder="1" applyAlignment="1">
      <alignment horizontal="center" vertical="center" wrapText="1" readingOrder="1"/>
    </xf>
    <xf numFmtId="189" fontId="34" fillId="4" borderId="35" xfId="0" applyNumberFormat="1" applyFont="1" applyFill="1" applyBorder="1" applyAlignment="1">
      <alignment horizontal="center" vertical="center" wrapText="1" readingOrder="1"/>
    </xf>
    <xf numFmtId="191" fontId="34" fillId="3" borderId="35" xfId="0" applyNumberFormat="1" applyFont="1" applyFill="1" applyBorder="1" applyAlignment="1">
      <alignment horizontal="center" vertical="center" wrapText="1" readingOrder="1"/>
    </xf>
    <xf numFmtId="0" fontId="34" fillId="3" borderId="35" xfId="0" applyFont="1" applyFill="1" applyBorder="1" applyAlignment="1">
      <alignment horizontal="center" vertical="center" wrapText="1" readingOrder="1"/>
    </xf>
    <xf numFmtId="17" fontId="34" fillId="4" borderId="12" xfId="2" applyNumberFormat="1" applyFont="1" applyFill="1" applyBorder="1" applyAlignment="1">
      <alignment horizontal="center" vertical="center" wrapText="1" readingOrder="1"/>
    </xf>
    <xf numFmtId="0" fontId="34" fillId="4" borderId="12" xfId="2" applyFont="1" applyFill="1" applyBorder="1" applyAlignment="1">
      <alignment horizontal="center" vertical="center" wrapText="1" readingOrder="1"/>
    </xf>
    <xf numFmtId="17" fontId="34" fillId="3" borderId="8" xfId="2" applyNumberFormat="1" applyFont="1" applyFill="1" applyBorder="1" applyAlignment="1">
      <alignment horizontal="center" vertical="center" wrapText="1" readingOrder="1"/>
    </xf>
    <xf numFmtId="0" fontId="34" fillId="3" borderId="8" xfId="2" applyFont="1" applyFill="1" applyBorder="1" applyAlignment="1">
      <alignment horizontal="center" vertical="center" wrapText="1" readingOrder="1"/>
    </xf>
    <xf numFmtId="17" fontId="34" fillId="4" borderId="17" xfId="2" applyNumberFormat="1" applyFont="1" applyFill="1" applyBorder="1" applyAlignment="1">
      <alignment horizontal="center" vertical="center" wrapText="1" readingOrder="1"/>
    </xf>
    <xf numFmtId="0" fontId="34" fillId="4" borderId="17" xfId="2" applyFont="1" applyFill="1" applyBorder="1" applyAlignment="1">
      <alignment horizontal="center" vertical="center" wrapText="1" readingOrder="1"/>
    </xf>
    <xf numFmtId="0" fontId="34" fillId="3" borderId="12" xfId="2" applyFont="1" applyFill="1" applyBorder="1" applyAlignment="1">
      <alignment horizontal="center" vertical="center" wrapText="1" readingOrder="1"/>
    </xf>
    <xf numFmtId="0" fontId="34" fillId="3" borderId="8" xfId="0" applyFont="1" applyFill="1" applyBorder="1" applyAlignment="1">
      <alignment horizontal="center" vertical="center" wrapText="1" readingOrder="1"/>
    </xf>
    <xf numFmtId="0" fontId="34" fillId="3" borderId="12" xfId="0" applyFont="1" applyFill="1" applyBorder="1" applyAlignment="1">
      <alignment horizontal="center" vertical="center" wrapText="1" readingOrder="1"/>
    </xf>
    <xf numFmtId="17" fontId="34" fillId="3" borderId="7" xfId="0" applyNumberFormat="1" applyFont="1" applyFill="1" applyBorder="1" applyAlignment="1">
      <alignment horizontal="center" vertical="center" wrapText="1" readingOrder="1"/>
    </xf>
    <xf numFmtId="0" fontId="34" fillId="3" borderId="3" xfId="0" applyFont="1" applyFill="1" applyBorder="1" applyAlignment="1">
      <alignment horizontal="left" vertical="center" wrapText="1" readingOrder="1"/>
    </xf>
    <xf numFmtId="17" fontId="34" fillId="4" borderId="8" xfId="0" applyNumberFormat="1" applyFont="1" applyFill="1" applyBorder="1" applyAlignment="1">
      <alignment horizontal="center" vertical="center" wrapText="1" readingOrder="1"/>
    </xf>
    <xf numFmtId="0" fontId="34" fillId="4" borderId="6" xfId="0" applyFont="1" applyFill="1" applyBorder="1" applyAlignment="1">
      <alignment horizontal="left" vertical="center" wrapText="1" readingOrder="1"/>
    </xf>
    <xf numFmtId="0" fontId="34" fillId="3" borderId="7" xfId="0" applyFont="1" applyFill="1" applyBorder="1" applyAlignment="1">
      <alignment horizontal="center" vertical="center" wrapText="1" readingOrder="1"/>
    </xf>
    <xf numFmtId="0" fontId="34" fillId="3" borderId="42" xfId="0" applyFont="1" applyFill="1" applyBorder="1" applyAlignment="1">
      <alignment horizontal="left" vertical="center" wrapText="1" readingOrder="1"/>
    </xf>
    <xf numFmtId="43" fontId="34" fillId="4" borderId="8" xfId="1" applyFont="1" applyFill="1" applyBorder="1" applyAlignment="1">
      <alignment horizontal="center" vertical="center" wrapText="1" readingOrder="1"/>
    </xf>
    <xf numFmtId="17" fontId="34" fillId="3" borderId="8" xfId="0" applyNumberFormat="1" applyFont="1" applyFill="1" applyBorder="1" applyAlignment="1">
      <alignment horizontal="center" vertical="center" wrapText="1" readingOrder="1"/>
    </xf>
    <xf numFmtId="0" fontId="34" fillId="6" borderId="8" xfId="0" applyFont="1" applyFill="1" applyBorder="1" applyAlignment="1">
      <alignment horizontal="center" vertical="center" wrapText="1" readingOrder="1"/>
    </xf>
    <xf numFmtId="1" fontId="34" fillId="4" borderId="7" xfId="0" applyNumberFormat="1" applyFont="1" applyFill="1" applyBorder="1" applyAlignment="1">
      <alignment horizontal="center" vertical="center" wrapText="1" readingOrder="1"/>
    </xf>
    <xf numFmtId="3" fontId="34" fillId="3" borderId="8" xfId="0" applyNumberFormat="1" applyFont="1" applyFill="1" applyBorder="1" applyAlignment="1">
      <alignment horizontal="center" vertical="center" wrapText="1" readingOrder="1"/>
    </xf>
    <xf numFmtId="0" fontId="34" fillId="4" borderId="11" xfId="0" applyFont="1" applyFill="1" applyBorder="1" applyAlignment="1">
      <alignment horizontal="center" vertical="center" wrapText="1" readingOrder="1"/>
    </xf>
    <xf numFmtId="17" fontId="34" fillId="4" borderId="12" xfId="0" applyNumberFormat="1" applyFont="1" applyFill="1" applyBorder="1" applyAlignment="1">
      <alignment horizontal="center" vertical="center" wrapText="1" readingOrder="1"/>
    </xf>
    <xf numFmtId="0" fontId="34" fillId="4" borderId="3" xfId="0" applyFont="1" applyFill="1" applyBorder="1" applyAlignment="1">
      <alignment horizontal="left" vertical="center" wrapText="1" readingOrder="1"/>
    </xf>
    <xf numFmtId="0" fontId="34" fillId="3" borderId="32" xfId="0" applyFont="1" applyFill="1" applyBorder="1" applyAlignment="1">
      <alignment horizontal="center" vertical="center" wrapText="1" readingOrder="1"/>
    </xf>
    <xf numFmtId="168" fontId="34" fillId="3" borderId="8" xfId="1" applyNumberFormat="1" applyFont="1" applyFill="1" applyBorder="1" applyAlignment="1">
      <alignment horizontal="center" vertical="center" wrapText="1" readingOrder="1"/>
    </xf>
    <xf numFmtId="0" fontId="34" fillId="3" borderId="6" xfId="0" applyFont="1" applyFill="1" applyBorder="1" applyAlignment="1">
      <alignment horizontal="left" vertical="center" wrapText="1" readingOrder="1"/>
    </xf>
    <xf numFmtId="0" fontId="34" fillId="3" borderId="16" xfId="0" applyFont="1" applyFill="1" applyBorder="1" applyAlignment="1">
      <alignment horizontal="center" vertical="center" wrapText="1" readingOrder="1"/>
    </xf>
    <xf numFmtId="0" fontId="34" fillId="3" borderId="17" xfId="0" applyFont="1" applyFill="1" applyBorder="1" applyAlignment="1">
      <alignment horizontal="center" vertical="center" wrapText="1" readingOrder="1"/>
    </xf>
    <xf numFmtId="17" fontId="34" fillId="3" borderId="17" xfId="0" applyNumberFormat="1" applyFont="1" applyFill="1" applyBorder="1" applyAlignment="1">
      <alignment horizontal="center" vertical="center" wrapText="1" readingOrder="1"/>
    </xf>
    <xf numFmtId="0" fontId="34" fillId="3" borderId="19" xfId="0" applyFont="1" applyFill="1" applyBorder="1" applyAlignment="1">
      <alignment horizontal="left" vertical="center" wrapText="1" readingOrder="1"/>
    </xf>
    <xf numFmtId="0" fontId="35" fillId="5" borderId="33" xfId="92" applyFont="1" applyFill="1" applyBorder="1" applyAlignment="1">
      <alignment horizontal="left" vertical="center" wrapText="1" readingOrder="1"/>
    </xf>
    <xf numFmtId="0" fontId="34" fillId="4" borderId="37" xfId="92" applyFont="1" applyFill="1" applyBorder="1" applyAlignment="1">
      <alignment horizontal="center" vertical="center" wrapText="1" readingOrder="1"/>
    </xf>
    <xf numFmtId="189" fontId="34" fillId="4" borderId="37" xfId="92" applyNumberFormat="1" applyFont="1" applyFill="1" applyBorder="1" applyAlignment="1">
      <alignment horizontal="center" vertical="center" wrapText="1" readingOrder="1"/>
    </xf>
    <xf numFmtId="0" fontId="34" fillId="4" borderId="37" xfId="68" applyFont="1" applyFill="1" applyBorder="1" applyAlignment="1">
      <alignment horizontal="center" vertical="center" wrapText="1" readingOrder="1"/>
    </xf>
    <xf numFmtId="17" fontId="34" fillId="4" borderId="37" xfId="92" applyNumberFormat="1" applyFont="1" applyFill="1" applyBorder="1" applyAlignment="1">
      <alignment horizontal="center" vertical="center" wrapText="1" readingOrder="1"/>
    </xf>
    <xf numFmtId="0" fontId="34" fillId="4" borderId="37" xfId="92" quotePrefix="1" applyFont="1" applyFill="1" applyBorder="1" applyAlignment="1">
      <alignment horizontal="center" vertical="center" wrapText="1" readingOrder="1"/>
    </xf>
    <xf numFmtId="0" fontId="34" fillId="4" borderId="36" xfId="92" applyFont="1" applyFill="1" applyBorder="1" applyAlignment="1">
      <alignment horizontal="center" vertical="center" wrapText="1" readingOrder="1"/>
    </xf>
    <xf numFmtId="0" fontId="34" fillId="6" borderId="20" xfId="92" applyFont="1" applyFill="1" applyBorder="1" applyAlignment="1">
      <alignment horizontal="center" vertical="center" wrapText="1" readingOrder="1"/>
    </xf>
    <xf numFmtId="191" fontId="34" fillId="6" borderId="20" xfId="92" applyNumberFormat="1" applyFont="1" applyFill="1" applyBorder="1" applyAlignment="1">
      <alignment horizontal="center" vertical="center" wrapText="1" readingOrder="1"/>
    </xf>
    <xf numFmtId="0" fontId="34" fillId="6" borderId="20" xfId="68" applyFont="1" applyFill="1" applyBorder="1" applyAlignment="1">
      <alignment horizontal="center" vertical="center" wrapText="1" readingOrder="1"/>
    </xf>
    <xf numFmtId="17" fontId="34" fillId="6" borderId="20" xfId="92" applyNumberFormat="1" applyFont="1" applyFill="1" applyBorder="1" applyAlignment="1">
      <alignment horizontal="center" vertical="center" wrapText="1" readingOrder="1"/>
    </xf>
    <xf numFmtId="0" fontId="34" fillId="6" borderId="21" xfId="92" quotePrefix="1" applyFont="1" applyFill="1" applyBorder="1" applyAlignment="1">
      <alignment horizontal="left" vertical="center" wrapText="1" readingOrder="1"/>
    </xf>
    <xf numFmtId="191" fontId="34" fillId="4" borderId="0" xfId="92" applyNumberFormat="1" applyFont="1" applyFill="1" applyAlignment="1">
      <alignment horizontal="center" vertical="center" wrapText="1" readingOrder="1"/>
    </xf>
    <xf numFmtId="0" fontId="34" fillId="4" borderId="42" xfId="92" quotePrefix="1" applyFont="1" applyFill="1" applyBorder="1" applyAlignment="1">
      <alignment horizontal="left" vertical="center" wrapText="1" readingOrder="1"/>
    </xf>
    <xf numFmtId="0" fontId="34" fillId="6" borderId="0" xfId="92" applyFont="1" applyFill="1" applyAlignment="1">
      <alignment horizontal="center" vertical="center" wrapText="1" readingOrder="1"/>
    </xf>
    <xf numFmtId="189" fontId="34" fillId="6" borderId="0" xfId="92" applyNumberFormat="1" applyFont="1" applyFill="1" applyAlignment="1">
      <alignment horizontal="center" vertical="center" wrapText="1" readingOrder="1"/>
    </xf>
    <xf numFmtId="0" fontId="34" fillId="6" borderId="0" xfId="68" applyFont="1" applyFill="1" applyAlignment="1">
      <alignment horizontal="center" vertical="center" wrapText="1" readingOrder="1"/>
    </xf>
    <xf numFmtId="17" fontId="34" fillId="6" borderId="0" xfId="92" applyNumberFormat="1" applyFont="1" applyFill="1" applyAlignment="1">
      <alignment horizontal="center" vertical="center" wrapText="1" readingOrder="1"/>
    </xf>
    <xf numFmtId="0" fontId="34" fillId="6" borderId="42" xfId="92" quotePrefix="1" applyFont="1" applyFill="1" applyBorder="1" applyAlignment="1">
      <alignment horizontal="left" vertical="center" wrapText="1" readingOrder="1"/>
    </xf>
    <xf numFmtId="189" fontId="34" fillId="4" borderId="0" xfId="92" applyNumberFormat="1" applyFont="1" applyFill="1" applyAlignment="1">
      <alignment horizontal="center" vertical="center" wrapText="1" readingOrder="1"/>
    </xf>
    <xf numFmtId="0" fontId="34" fillId="4" borderId="47" xfId="92" applyFont="1" applyFill="1" applyBorder="1" applyAlignment="1">
      <alignment horizontal="center" vertical="center" wrapText="1" readingOrder="1"/>
    </xf>
    <xf numFmtId="189" fontId="34" fillId="4" borderId="47" xfId="92" applyNumberFormat="1" applyFont="1" applyFill="1" applyBorder="1" applyAlignment="1">
      <alignment horizontal="center" vertical="center" wrapText="1" readingOrder="1"/>
    </xf>
    <xf numFmtId="0" fontId="34" fillId="4" borderId="47" xfId="68" applyFont="1" applyFill="1" applyBorder="1" applyAlignment="1">
      <alignment horizontal="center" vertical="center" wrapText="1" readingOrder="1"/>
    </xf>
    <xf numFmtId="17" fontId="34" fillId="4" borderId="47" xfId="92" applyNumberFormat="1" applyFont="1" applyFill="1" applyBorder="1" applyAlignment="1">
      <alignment horizontal="center" vertical="center" wrapText="1" readingOrder="1"/>
    </xf>
    <xf numFmtId="0" fontId="34" fillId="4" borderId="58" xfId="92" quotePrefix="1" applyFont="1" applyFill="1" applyBorder="1" applyAlignment="1">
      <alignment horizontal="left" vertical="center" wrapText="1" readingOrder="1"/>
    </xf>
    <xf numFmtId="191" fontId="34" fillId="6" borderId="0" xfId="92" applyNumberFormat="1" applyFont="1" applyFill="1" applyAlignment="1">
      <alignment horizontal="center" vertical="center" wrapText="1" readingOrder="1"/>
    </xf>
    <xf numFmtId="0" fontId="34" fillId="6" borderId="47" xfId="92" applyFont="1" applyFill="1" applyBorder="1" applyAlignment="1">
      <alignment horizontal="center" vertical="center" wrapText="1" readingOrder="1"/>
    </xf>
    <xf numFmtId="189" fontId="34" fillId="6" borderId="47" xfId="92" applyNumberFormat="1" applyFont="1" applyFill="1" applyBorder="1" applyAlignment="1">
      <alignment horizontal="center" vertical="center" wrapText="1" readingOrder="1"/>
    </xf>
    <xf numFmtId="0" fontId="34" fillId="6" borderId="47" xfId="68" applyFont="1" applyFill="1" applyBorder="1" applyAlignment="1">
      <alignment horizontal="center" vertical="center" wrapText="1" readingOrder="1"/>
    </xf>
    <xf numFmtId="17" fontId="34" fillId="6" borderId="47" xfId="92" applyNumberFormat="1" applyFont="1" applyFill="1" applyBorder="1" applyAlignment="1">
      <alignment horizontal="center" vertical="center" wrapText="1" readingOrder="1"/>
    </xf>
    <xf numFmtId="0" fontId="34" fillId="6" borderId="58" xfId="92" quotePrefix="1" applyFont="1" applyFill="1" applyBorder="1" applyAlignment="1">
      <alignment horizontal="left" vertical="center" wrapText="1" readingOrder="1"/>
    </xf>
    <xf numFmtId="191" fontId="34" fillId="6" borderId="12" xfId="92" applyNumberFormat="1" applyFont="1" applyFill="1" applyBorder="1" applyAlignment="1">
      <alignment horizontal="center" vertical="center" wrapText="1" readingOrder="1"/>
    </xf>
    <xf numFmtId="0" fontId="34" fillId="3" borderId="12" xfId="92" applyFont="1" applyFill="1" applyBorder="1" applyAlignment="1">
      <alignment horizontal="center" vertical="center" wrapText="1" readingOrder="1"/>
    </xf>
    <xf numFmtId="191" fontId="34" fillId="3" borderId="8" xfId="0" applyNumberFormat="1" applyFont="1" applyFill="1" applyBorder="1" applyAlignment="1">
      <alignment horizontal="center" vertical="center" wrapText="1" readingOrder="1"/>
    </xf>
    <xf numFmtId="0" fontId="34" fillId="3" borderId="6" xfId="0" quotePrefix="1" applyFont="1" applyFill="1" applyBorder="1" applyAlignment="1">
      <alignment horizontal="left" vertical="center" wrapText="1" readingOrder="1"/>
    </xf>
    <xf numFmtId="0" fontId="34" fillId="4" borderId="3" xfId="92" quotePrefix="1" applyFont="1" applyFill="1" applyBorder="1" applyAlignment="1">
      <alignment horizontal="center" vertical="center" wrapText="1" readingOrder="1"/>
    </xf>
    <xf numFmtId="0" fontId="34" fillId="3" borderId="0" xfId="92" applyFont="1" applyFill="1" applyAlignment="1">
      <alignment horizontal="center" vertical="center" wrapText="1" readingOrder="1"/>
    </xf>
    <xf numFmtId="0" fontId="34" fillId="3" borderId="41" xfId="92" applyFont="1" applyFill="1" applyBorder="1" applyAlignment="1">
      <alignment horizontal="center" vertical="center" wrapText="1" readingOrder="1"/>
    </xf>
    <xf numFmtId="0" fontId="34" fillId="4" borderId="6" xfId="92" quotePrefix="1" applyFont="1" applyFill="1" applyBorder="1" applyAlignment="1">
      <alignment horizontal="center" vertical="center" wrapText="1" readingOrder="1"/>
    </xf>
    <xf numFmtId="0" fontId="34" fillId="6" borderId="6" xfId="0" applyFont="1" applyFill="1" applyBorder="1" applyAlignment="1">
      <alignment horizontal="left" vertical="center" wrapText="1" readingOrder="1"/>
    </xf>
    <xf numFmtId="0" fontId="34" fillId="4" borderId="34" xfId="0" applyFont="1" applyFill="1" applyBorder="1" applyAlignment="1">
      <alignment horizontal="center" vertical="center" wrapText="1" readingOrder="1"/>
    </xf>
    <xf numFmtId="0" fontId="34" fillId="4" borderId="38" xfId="0" quotePrefix="1" applyFont="1" applyFill="1" applyBorder="1" applyAlignment="1">
      <alignment horizontal="left" vertical="center" wrapText="1" readingOrder="1"/>
    </xf>
    <xf numFmtId="0" fontId="34" fillId="6" borderId="34" xfId="92" applyFont="1" applyFill="1" applyBorder="1" applyAlignment="1">
      <alignment horizontal="center" vertical="center" wrapText="1" readingOrder="1"/>
    </xf>
    <xf numFmtId="0" fontId="34" fillId="6" borderId="38" xfId="92" quotePrefix="1" applyFont="1" applyFill="1" applyBorder="1" applyAlignment="1">
      <alignment horizontal="left" vertical="center" wrapText="1" readingOrder="1"/>
    </xf>
    <xf numFmtId="0" fontId="34" fillId="3" borderId="34" xfId="0" applyFont="1" applyFill="1" applyBorder="1" applyAlignment="1">
      <alignment horizontal="center" vertical="center" wrapText="1" readingOrder="1"/>
    </xf>
    <xf numFmtId="0" fontId="34" fillId="3" borderId="38" xfId="0" applyFont="1" applyFill="1" applyBorder="1" applyAlignment="1">
      <alignment horizontal="left" vertical="center" wrapText="1" readingOrder="1"/>
    </xf>
    <xf numFmtId="0" fontId="34" fillId="4" borderId="11" xfId="2" applyFont="1" applyFill="1" applyBorder="1" applyAlignment="1">
      <alignment horizontal="center" vertical="center" wrapText="1" readingOrder="1"/>
    </xf>
    <xf numFmtId="0" fontId="34" fillId="4" borderId="12" xfId="2" quotePrefix="1" applyFont="1" applyFill="1" applyBorder="1" applyAlignment="1">
      <alignment horizontal="center" vertical="center" wrapText="1" readingOrder="1"/>
    </xf>
    <xf numFmtId="0" fontId="34" fillId="4" borderId="3" xfId="2" applyFont="1" applyFill="1" applyBorder="1" applyAlignment="1">
      <alignment horizontal="left" vertical="center" wrapText="1" readingOrder="1"/>
    </xf>
    <xf numFmtId="0" fontId="34" fillId="3" borderId="7" xfId="2" applyFont="1" applyFill="1" applyBorder="1" applyAlignment="1">
      <alignment horizontal="center" vertical="center" wrapText="1" readingOrder="1"/>
    </xf>
    <xf numFmtId="43" fontId="34" fillId="3" borderId="8" xfId="39" applyFont="1" applyFill="1" applyBorder="1" applyAlignment="1">
      <alignment horizontal="center" vertical="center" wrapText="1" readingOrder="1"/>
    </xf>
    <xf numFmtId="0" fontId="34" fillId="3" borderId="6" xfId="2" applyFont="1" applyFill="1" applyBorder="1" applyAlignment="1">
      <alignment horizontal="left" vertical="center" wrapText="1" readingOrder="1"/>
    </xf>
    <xf numFmtId="0" fontId="34" fillId="4" borderId="16" xfId="2" applyFont="1" applyFill="1" applyBorder="1" applyAlignment="1">
      <alignment horizontal="center" vertical="center" wrapText="1" readingOrder="1"/>
    </xf>
    <xf numFmtId="43" fontId="34" fillId="4" borderId="17" xfId="39" applyFont="1" applyFill="1" applyBorder="1" applyAlignment="1">
      <alignment horizontal="center" vertical="center" wrapText="1" readingOrder="1"/>
    </xf>
    <xf numFmtId="0" fontId="34" fillId="4" borderId="19" xfId="2" applyFont="1" applyFill="1" applyBorder="1" applyAlignment="1">
      <alignment horizontal="left" vertical="center" wrapText="1" readingOrder="1"/>
    </xf>
    <xf numFmtId="0" fontId="34" fillId="3" borderId="11" xfId="2" applyFont="1" applyFill="1" applyBorder="1" applyAlignment="1">
      <alignment horizontal="center" vertical="center" wrapText="1" readingOrder="1"/>
    </xf>
    <xf numFmtId="0" fontId="34" fillId="3" borderId="12" xfId="2" quotePrefix="1" applyFont="1" applyFill="1" applyBorder="1" applyAlignment="1">
      <alignment horizontal="center" vertical="center" wrapText="1" readingOrder="1"/>
    </xf>
    <xf numFmtId="3" fontId="34" fillId="3" borderId="12" xfId="2" applyNumberFormat="1" applyFont="1" applyFill="1" applyBorder="1" applyAlignment="1">
      <alignment horizontal="center" vertical="center" wrapText="1" readingOrder="1"/>
    </xf>
    <xf numFmtId="0" fontId="34" fillId="3" borderId="3" xfId="2" applyFont="1" applyFill="1" applyBorder="1" applyAlignment="1">
      <alignment horizontal="left" vertical="center" wrapText="1" readingOrder="1"/>
    </xf>
    <xf numFmtId="1" fontId="34" fillId="3" borderId="12" xfId="2" applyNumberFormat="1" applyFont="1" applyFill="1" applyBorder="1" applyAlignment="1">
      <alignment horizontal="center" vertical="center" wrapText="1" readingOrder="1"/>
    </xf>
    <xf numFmtId="0" fontId="34" fillId="4" borderId="17" xfId="2" quotePrefix="1" applyFont="1" applyFill="1" applyBorder="1" applyAlignment="1">
      <alignment horizontal="center" vertical="center" wrapText="1" readingOrder="1"/>
    </xf>
    <xf numFmtId="1" fontId="34" fillId="4" borderId="17" xfId="2" applyNumberFormat="1" applyFont="1" applyFill="1" applyBorder="1" applyAlignment="1">
      <alignment horizontal="center" vertical="center" wrapText="1" readingOrder="1"/>
    </xf>
    <xf numFmtId="0" fontId="34" fillId="21" borderId="34" xfId="2" applyFont="1" applyFill="1" applyBorder="1" applyAlignment="1">
      <alignment horizontal="center" vertical="center" wrapText="1" readingOrder="1"/>
    </xf>
    <xf numFmtId="0" fontId="34" fillId="21" borderId="35" xfId="2" quotePrefix="1" applyFont="1" applyFill="1" applyBorder="1" applyAlignment="1">
      <alignment horizontal="center" vertical="center" wrapText="1" readingOrder="1"/>
    </xf>
    <xf numFmtId="0" fontId="34" fillId="21" borderId="37" xfId="2" applyFont="1" applyFill="1" applyBorder="1" applyAlignment="1">
      <alignment horizontal="center" vertical="center"/>
    </xf>
    <xf numFmtId="0" fontId="34" fillId="21" borderId="35" xfId="2" applyFont="1" applyFill="1" applyBorder="1" applyAlignment="1">
      <alignment horizontal="center" vertical="center" wrapText="1" readingOrder="1"/>
    </xf>
    <xf numFmtId="1" fontId="34" fillId="21" borderId="35" xfId="2" applyNumberFormat="1" applyFont="1" applyFill="1" applyBorder="1" applyAlignment="1">
      <alignment horizontal="center" vertical="center" wrapText="1" readingOrder="1"/>
    </xf>
    <xf numFmtId="17" fontId="34" fillId="21" borderId="35" xfId="2" applyNumberFormat="1" applyFont="1" applyFill="1" applyBorder="1" applyAlignment="1">
      <alignment horizontal="center" vertical="center" wrapText="1" readingOrder="1"/>
    </xf>
    <xf numFmtId="0" fontId="34" fillId="21" borderId="37" xfId="2" applyFont="1" applyFill="1" applyBorder="1" applyAlignment="1">
      <alignment horizontal="center" vertical="center" readingOrder="1"/>
    </xf>
    <xf numFmtId="0" fontId="34" fillId="21" borderId="36" xfId="2" applyFont="1" applyFill="1" applyBorder="1" applyAlignment="1">
      <alignment horizontal="left" vertical="center" wrapText="1"/>
    </xf>
    <xf numFmtId="1" fontId="34" fillId="4" borderId="12" xfId="2" applyNumberFormat="1" applyFont="1" applyFill="1" applyBorder="1" applyAlignment="1">
      <alignment horizontal="center" vertical="center" wrapText="1" readingOrder="1"/>
    </xf>
    <xf numFmtId="1" fontId="34" fillId="3" borderId="8" xfId="2" applyNumberFormat="1" applyFont="1" applyFill="1" applyBorder="1" applyAlignment="1">
      <alignment horizontal="center" vertical="center" wrapText="1" readingOrder="1"/>
    </xf>
    <xf numFmtId="0" fontId="34" fillId="4" borderId="7" xfId="2" applyFont="1" applyFill="1" applyBorder="1" applyAlignment="1">
      <alignment horizontal="center" vertical="center" wrapText="1" readingOrder="1"/>
    </xf>
    <xf numFmtId="0" fontId="34" fillId="4" borderId="8" xfId="2" applyFont="1" applyFill="1" applyBorder="1" applyAlignment="1">
      <alignment horizontal="center" vertical="center" wrapText="1" readingOrder="1"/>
    </xf>
    <xf numFmtId="0" fontId="34" fillId="4" borderId="6" xfId="2" applyFont="1" applyFill="1" applyBorder="1" applyAlignment="1">
      <alignment horizontal="left" vertical="center" wrapText="1" readingOrder="1"/>
    </xf>
    <xf numFmtId="0" fontId="34" fillId="3" borderId="16" xfId="2" applyFont="1" applyFill="1" applyBorder="1" applyAlignment="1">
      <alignment horizontal="center" vertical="center" wrapText="1" readingOrder="1"/>
    </xf>
    <xf numFmtId="0" fontId="34" fillId="3" borderId="17" xfId="2" applyFont="1" applyFill="1" applyBorder="1" applyAlignment="1">
      <alignment horizontal="center" vertical="center" wrapText="1" readingOrder="1"/>
    </xf>
    <xf numFmtId="0" fontId="34" fillId="3" borderId="19" xfId="2" applyFont="1" applyFill="1" applyBorder="1" applyAlignment="1">
      <alignment horizontal="left" vertical="center" wrapText="1" readingOrder="1"/>
    </xf>
    <xf numFmtId="0" fontId="34" fillId="4" borderId="34" xfId="68" applyFont="1" applyFill="1" applyBorder="1" applyAlignment="1">
      <alignment horizontal="center" vertical="center" wrapText="1" readingOrder="1"/>
    </xf>
    <xf numFmtId="0" fontId="34" fillId="4" borderId="35" xfId="68" quotePrefix="1" applyFont="1" applyFill="1" applyBorder="1" applyAlignment="1">
      <alignment horizontal="center" vertical="center" wrapText="1" readingOrder="1"/>
    </xf>
    <xf numFmtId="0" fontId="34" fillId="4" borderId="35" xfId="68" applyFont="1" applyFill="1" applyBorder="1" applyAlignment="1">
      <alignment horizontal="center" vertical="center" wrapText="1" readingOrder="1"/>
    </xf>
    <xf numFmtId="1" fontId="34" fillId="4" borderId="35" xfId="68" applyNumberFormat="1" applyFont="1" applyFill="1" applyBorder="1" applyAlignment="1">
      <alignment horizontal="center" vertical="center" wrapText="1" readingOrder="1"/>
    </xf>
    <xf numFmtId="0" fontId="34" fillId="4" borderId="38" xfId="68" applyFont="1" applyFill="1" applyBorder="1" applyAlignment="1">
      <alignment horizontal="left" vertical="center" wrapText="1" readingOrder="1"/>
    </xf>
    <xf numFmtId="0" fontId="34" fillId="3" borderId="20" xfId="68" applyFont="1" applyFill="1" applyBorder="1" applyAlignment="1">
      <alignment horizontal="center" vertical="center" wrapText="1" readingOrder="1"/>
    </xf>
    <xf numFmtId="0" fontId="34" fillId="3" borderId="20" xfId="68" quotePrefix="1" applyFont="1" applyFill="1" applyBorder="1" applyAlignment="1">
      <alignment horizontal="center" vertical="center" wrapText="1" readingOrder="1"/>
    </xf>
    <xf numFmtId="1" fontId="34" fillId="3" borderId="20" xfId="68" applyNumberFormat="1" applyFont="1" applyFill="1" applyBorder="1" applyAlignment="1">
      <alignment horizontal="center" vertical="center" wrapText="1" readingOrder="1"/>
    </xf>
    <xf numFmtId="0" fontId="34" fillId="3" borderId="21" xfId="68" applyFont="1" applyFill="1" applyBorder="1" applyAlignment="1">
      <alignment horizontal="left" vertical="center" wrapText="1" readingOrder="1"/>
    </xf>
    <xf numFmtId="0" fontId="34" fillId="4" borderId="16" xfId="68" applyFont="1" applyFill="1" applyBorder="1" applyAlignment="1">
      <alignment horizontal="center" vertical="center" wrapText="1" readingOrder="1"/>
    </xf>
    <xf numFmtId="0" fontId="34" fillId="4" borderId="19" xfId="68" applyFont="1" applyFill="1" applyBorder="1" applyAlignment="1">
      <alignment horizontal="left" vertical="center" wrapText="1" readingOrder="1"/>
    </xf>
    <xf numFmtId="0" fontId="34" fillId="4" borderId="11" xfId="68" applyFont="1" applyFill="1" applyBorder="1" applyAlignment="1">
      <alignment horizontal="center" vertical="center" wrapText="1" readingOrder="1"/>
    </xf>
    <xf numFmtId="0" fontId="34" fillId="4" borderId="12" xfId="68" quotePrefix="1" applyFont="1" applyFill="1" applyBorder="1" applyAlignment="1">
      <alignment horizontal="center" vertical="center" wrapText="1" readingOrder="1"/>
    </xf>
    <xf numFmtId="0" fontId="34" fillId="4" borderId="12" xfId="68" applyFont="1" applyFill="1" applyBorder="1" applyAlignment="1">
      <alignment horizontal="center" vertical="center" wrapText="1" readingOrder="1"/>
    </xf>
    <xf numFmtId="0" fontId="34" fillId="4" borderId="3" xfId="68" applyFont="1" applyFill="1" applyBorder="1" applyAlignment="1">
      <alignment horizontal="left" vertical="center" wrapText="1" readingOrder="1"/>
    </xf>
    <xf numFmtId="0" fontId="34" fillId="3" borderId="7" xfId="68" applyFont="1" applyFill="1" applyBorder="1" applyAlignment="1">
      <alignment horizontal="center" vertical="center" wrapText="1" readingOrder="1"/>
    </xf>
    <xf numFmtId="0" fontId="34" fillId="3" borderId="59" xfId="68" applyFont="1" applyFill="1" applyBorder="1" applyAlignment="1">
      <alignment horizontal="left" vertical="center" wrapText="1" readingOrder="1"/>
    </xf>
    <xf numFmtId="0" fontId="34" fillId="4" borderId="7" xfId="68" applyFont="1" applyFill="1" applyBorder="1" applyAlignment="1">
      <alignment horizontal="center" vertical="center" wrapText="1" readingOrder="1"/>
    </xf>
    <xf numFmtId="0" fontId="34" fillId="4" borderId="6" xfId="68" applyFont="1" applyFill="1" applyBorder="1" applyAlignment="1">
      <alignment horizontal="left" vertical="center" wrapText="1" readingOrder="1"/>
    </xf>
    <xf numFmtId="1" fontId="34" fillId="4" borderId="8" xfId="68" applyNumberFormat="1" applyFont="1" applyFill="1" applyBorder="1" applyAlignment="1">
      <alignment horizontal="center" vertical="center" wrapText="1" readingOrder="1"/>
    </xf>
    <xf numFmtId="0" fontId="34" fillId="3" borderId="8" xfId="68" quotePrefix="1" applyFont="1" applyFill="1" applyBorder="1" applyAlignment="1">
      <alignment horizontal="center" vertical="center" wrapText="1" readingOrder="1"/>
    </xf>
    <xf numFmtId="17" fontId="34" fillId="3" borderId="11" xfId="0" applyNumberFormat="1" applyFont="1" applyFill="1" applyBorder="1" applyAlignment="1">
      <alignment horizontal="center" vertical="center" wrapText="1" readingOrder="1"/>
    </xf>
    <xf numFmtId="0" fontId="34" fillId="3" borderId="21" xfId="0" applyFont="1" applyFill="1" applyBorder="1" applyAlignment="1">
      <alignment horizontal="left" vertical="center" wrapText="1" readingOrder="1"/>
    </xf>
    <xf numFmtId="17" fontId="34" fillId="4" borderId="7" xfId="0" applyNumberFormat="1" applyFont="1" applyFill="1" applyBorder="1" applyAlignment="1">
      <alignment horizontal="center" vertical="center" wrapText="1" readingOrder="1"/>
    </xf>
    <xf numFmtId="0" fontId="34" fillId="4" borderId="42" xfId="0" applyFont="1" applyFill="1" applyBorder="1" applyAlignment="1">
      <alignment horizontal="left" vertical="center" wrapText="1" readingOrder="1"/>
    </xf>
    <xf numFmtId="0" fontId="34" fillId="4" borderId="34" xfId="92" applyFont="1" applyFill="1" applyBorder="1" applyAlignment="1">
      <alignment horizontal="center" vertical="center" wrapText="1" readingOrder="1"/>
    </xf>
    <xf numFmtId="191" fontId="34" fillId="4" borderId="35" xfId="92" applyNumberFormat="1" applyFont="1" applyFill="1" applyBorder="1" applyAlignment="1">
      <alignment horizontal="center" vertical="center" wrapText="1" readingOrder="1"/>
    </xf>
    <xf numFmtId="17" fontId="34" fillId="4" borderId="35" xfId="92" applyNumberFormat="1" applyFont="1" applyFill="1" applyBorder="1" applyAlignment="1">
      <alignment horizontal="center" vertical="center" wrapText="1" readingOrder="1"/>
    </xf>
    <xf numFmtId="0" fontId="34" fillId="4" borderId="38" xfId="92" quotePrefix="1" applyFont="1" applyFill="1" applyBorder="1" applyAlignment="1">
      <alignment horizontal="left" vertical="center" wrapText="1" readingOrder="1"/>
    </xf>
    <xf numFmtId="0" fontId="34" fillId="6" borderId="34" xfId="0" applyFont="1" applyFill="1" applyBorder="1" applyAlignment="1">
      <alignment horizontal="center" vertical="center" wrapText="1" readingOrder="1"/>
    </xf>
    <xf numFmtId="0" fontId="34" fillId="6" borderId="35" xfId="0" applyFont="1" applyFill="1" applyBorder="1" applyAlignment="1">
      <alignment horizontal="center" vertical="center" wrapText="1" readingOrder="1"/>
    </xf>
    <xf numFmtId="191" fontId="34" fillId="6" borderId="35" xfId="0" applyNumberFormat="1" applyFont="1" applyFill="1" applyBorder="1" applyAlignment="1">
      <alignment horizontal="center" vertical="center" wrapText="1" readingOrder="1"/>
    </xf>
    <xf numFmtId="17" fontId="34" fillId="6" borderId="35" xfId="0" applyNumberFormat="1" applyFont="1" applyFill="1" applyBorder="1" applyAlignment="1">
      <alignment horizontal="center" vertical="center" wrapText="1" readingOrder="1"/>
    </xf>
    <xf numFmtId="0" fontId="34" fillId="6" borderId="38" xfId="0" quotePrefix="1" applyFont="1" applyFill="1" applyBorder="1" applyAlignment="1">
      <alignment horizontal="left" vertical="center" wrapText="1" readingOrder="1"/>
    </xf>
    <xf numFmtId="0" fontId="0" fillId="0" borderId="72" xfId="0" applyBorder="1"/>
    <xf numFmtId="9" fontId="0" fillId="0" borderId="72" xfId="91" applyFont="1" applyBorder="1"/>
    <xf numFmtId="0" fontId="1" fillId="0" borderId="0" xfId="0" applyFont="1"/>
    <xf numFmtId="0" fontId="55" fillId="0" borderId="0" xfId="0" applyFont="1"/>
    <xf numFmtId="0" fontId="56" fillId="24" borderId="73" xfId="0" applyFont="1" applyFill="1" applyBorder="1" applyAlignment="1">
      <alignment wrapText="1" readingOrder="1"/>
    </xf>
    <xf numFmtId="0" fontId="56" fillId="24" borderId="74" xfId="0" applyFont="1" applyFill="1" applyBorder="1" applyAlignment="1">
      <alignment horizontal="center" wrapText="1" readingOrder="1"/>
    </xf>
    <xf numFmtId="0" fontId="60" fillId="27" borderId="79" xfId="89" applyFont="1" applyFill="1" applyBorder="1" applyAlignment="1">
      <alignment horizontal="center" vertical="center" wrapText="1" readingOrder="1"/>
    </xf>
    <xf numFmtId="0" fontId="60" fillId="27" borderId="75" xfId="89" applyFont="1" applyFill="1" applyBorder="1" applyAlignment="1">
      <alignment horizontal="center" vertical="center" wrapText="1" readingOrder="1"/>
    </xf>
    <xf numFmtId="0" fontId="58" fillId="27" borderId="75" xfId="89" applyFont="1" applyFill="1" applyBorder="1" applyAlignment="1">
      <alignment horizontal="center" vertical="center" wrapText="1" readingOrder="1"/>
    </xf>
    <xf numFmtId="0" fontId="58" fillId="0" borderId="0" xfId="0" applyFont="1"/>
    <xf numFmtId="0" fontId="60" fillId="27" borderId="80" xfId="89" applyFont="1" applyFill="1" applyBorder="1" applyAlignment="1">
      <alignment horizontal="center" vertical="center" wrapText="1" readingOrder="1"/>
    </xf>
    <xf numFmtId="0" fontId="60" fillId="27" borderId="77" xfId="89" applyFont="1" applyFill="1" applyBorder="1" applyAlignment="1">
      <alignment horizontal="center" vertical="center" wrapText="1" readingOrder="1"/>
    </xf>
    <xf numFmtId="0" fontId="58" fillId="27" borderId="77" xfId="89" applyFont="1" applyFill="1" applyBorder="1" applyAlignment="1">
      <alignment horizontal="center" vertical="center" wrapText="1" readingOrder="1"/>
    </xf>
    <xf numFmtId="0" fontId="59" fillId="26" borderId="78" xfId="0" applyFont="1" applyFill="1" applyBorder="1" applyAlignment="1">
      <alignment vertical="center" wrapText="1"/>
    </xf>
    <xf numFmtId="0" fontId="60" fillId="26" borderId="78" xfId="89" applyFont="1" applyFill="1" applyBorder="1" applyAlignment="1">
      <alignment horizontal="center" vertical="center" wrapText="1" readingOrder="1"/>
    </xf>
    <xf numFmtId="0" fontId="60" fillId="26" borderId="78" xfId="89" applyFont="1" applyFill="1" applyBorder="1" applyAlignment="1">
      <alignment horizontal="left" vertical="center" wrapText="1" readingOrder="1"/>
    </xf>
    <xf numFmtId="0" fontId="60" fillId="27" borderId="90" xfId="89" applyFont="1" applyFill="1" applyBorder="1" applyAlignment="1">
      <alignment horizontal="center" vertical="center" wrapText="1" readingOrder="1"/>
    </xf>
    <xf numFmtId="0" fontId="60" fillId="27" borderId="84" xfId="89" applyFont="1" applyFill="1" applyBorder="1" applyAlignment="1">
      <alignment horizontal="center" vertical="center" wrapText="1" readingOrder="1"/>
    </xf>
    <xf numFmtId="0" fontId="61" fillId="27" borderId="84" xfId="89" applyFont="1" applyFill="1" applyBorder="1" applyAlignment="1">
      <alignment horizontal="center" vertical="center" wrapText="1" readingOrder="1"/>
    </xf>
    <xf numFmtId="0" fontId="60" fillId="27" borderId="85" xfId="89" applyFont="1" applyFill="1" applyBorder="1" applyAlignment="1">
      <alignment horizontal="center" vertical="center" wrapText="1" readingOrder="1"/>
    </xf>
    <xf numFmtId="0" fontId="60" fillId="27" borderId="92" xfId="89" applyFont="1" applyFill="1" applyBorder="1" applyAlignment="1">
      <alignment horizontal="center" vertical="center" wrapText="1" readingOrder="1"/>
    </xf>
    <xf numFmtId="0" fontId="60" fillId="27" borderId="86" xfId="89" applyFont="1" applyFill="1" applyBorder="1" applyAlignment="1">
      <alignment horizontal="center" vertical="center" wrapText="1" readingOrder="1"/>
    </xf>
    <xf numFmtId="0" fontId="60" fillId="27" borderId="87" xfId="89" applyFont="1" applyFill="1" applyBorder="1" applyAlignment="1">
      <alignment horizontal="center" vertical="center" wrapText="1" readingOrder="1"/>
    </xf>
    <xf numFmtId="168" fontId="60" fillId="27" borderId="87" xfId="90" applyNumberFormat="1" applyFont="1" applyFill="1" applyBorder="1" applyAlignment="1">
      <alignment horizontal="center" vertical="center" wrapText="1" readingOrder="1"/>
    </xf>
    <xf numFmtId="0" fontId="60" fillId="26" borderId="94" xfId="89" applyFont="1" applyFill="1" applyBorder="1" applyAlignment="1">
      <alignment horizontal="center" vertical="center" wrapText="1" readingOrder="1"/>
    </xf>
    <xf numFmtId="0" fontId="60" fillId="26" borderId="95" xfId="89" applyFont="1" applyFill="1" applyBorder="1" applyAlignment="1">
      <alignment horizontal="center" vertical="center" wrapText="1" readingOrder="1"/>
    </xf>
    <xf numFmtId="0" fontId="60" fillId="26" borderId="96" xfId="89" applyFont="1" applyFill="1" applyBorder="1" applyAlignment="1">
      <alignment horizontal="center" vertical="center" wrapText="1" readingOrder="1"/>
    </xf>
    <xf numFmtId="0" fontId="60" fillId="26" borderId="97" xfId="89" applyFont="1" applyFill="1" applyBorder="1" applyAlignment="1">
      <alignment horizontal="center" vertical="center" wrapText="1" readingOrder="1"/>
    </xf>
    <xf numFmtId="0" fontId="60" fillId="26" borderId="98" xfId="89" applyFont="1" applyFill="1" applyBorder="1" applyAlignment="1">
      <alignment horizontal="center" vertical="center" wrapText="1" readingOrder="1"/>
    </xf>
    <xf numFmtId="0" fontId="60" fillId="26" borderId="99" xfId="89" applyFont="1" applyFill="1" applyBorder="1" applyAlignment="1">
      <alignment horizontal="center" vertical="center" wrapText="1" readingOrder="1"/>
    </xf>
    <xf numFmtId="0" fontId="61" fillId="26" borderId="98" xfId="89" applyFont="1" applyFill="1" applyBorder="1" applyAlignment="1">
      <alignment horizontal="center" vertical="center" wrapText="1" readingOrder="1"/>
    </xf>
    <xf numFmtId="0" fontId="61" fillId="26" borderId="99" xfId="89" applyFont="1" applyFill="1" applyBorder="1" applyAlignment="1">
      <alignment horizontal="center" vertical="center" wrapText="1" readingOrder="1"/>
    </xf>
    <xf numFmtId="0" fontId="59" fillId="0" borderId="0" xfId="0" applyFont="1"/>
    <xf numFmtId="0" fontId="61" fillId="0" borderId="0" xfId="0" applyFont="1"/>
    <xf numFmtId="0" fontId="65" fillId="0" borderId="10" xfId="0" applyFont="1" applyBorder="1"/>
    <xf numFmtId="0" fontId="65" fillId="0" borderId="21" xfId="0" applyFont="1" applyBorder="1"/>
    <xf numFmtId="0" fontId="65" fillId="0" borderId="14" xfId="0" applyFont="1" applyBorder="1"/>
    <xf numFmtId="0" fontId="65" fillId="0" borderId="42" xfId="0" applyFont="1" applyBorder="1"/>
    <xf numFmtId="0" fontId="61" fillId="0" borderId="14" xfId="0" applyFont="1" applyBorder="1"/>
    <xf numFmtId="0" fontId="61" fillId="0" borderId="42" xfId="0" applyFont="1" applyBorder="1"/>
    <xf numFmtId="0" fontId="65" fillId="0" borderId="70" xfId="0" applyFont="1" applyBorder="1" applyAlignment="1">
      <alignment horizontal="left"/>
    </xf>
    <xf numFmtId="0" fontId="65" fillId="0" borderId="71" xfId="0" applyFont="1" applyBorder="1" applyAlignment="1">
      <alignment horizontal="left"/>
    </xf>
    <xf numFmtId="0" fontId="65" fillId="0" borderId="15" xfId="0" applyFont="1" applyBorder="1"/>
    <xf numFmtId="0" fontId="65" fillId="0" borderId="58" xfId="0" applyFont="1" applyBorder="1"/>
    <xf numFmtId="0" fontId="61" fillId="0" borderId="21" xfId="0" applyFont="1" applyBorder="1"/>
    <xf numFmtId="0" fontId="65" fillId="0" borderId="66" xfId="0" applyFont="1" applyBorder="1"/>
    <xf numFmtId="0" fontId="61" fillId="0" borderId="51" xfId="0" applyFont="1" applyBorder="1"/>
    <xf numFmtId="0" fontId="61" fillId="0" borderId="53" xfId="0" applyFont="1" applyBorder="1"/>
    <xf numFmtId="0" fontId="65" fillId="0" borderId="67" xfId="0" applyFont="1" applyBorder="1"/>
    <xf numFmtId="0" fontId="65" fillId="0" borderId="55" xfId="0" applyFont="1" applyBorder="1"/>
    <xf numFmtId="0" fontId="65" fillId="0" borderId="14" xfId="0" applyFont="1" applyBorder="1" applyAlignment="1">
      <alignment horizontal="left"/>
    </xf>
    <xf numFmtId="0" fontId="65" fillId="0" borderId="42" xfId="0" applyFont="1" applyBorder="1" applyAlignment="1">
      <alignment horizontal="left"/>
    </xf>
    <xf numFmtId="0" fontId="60" fillId="26" borderId="92" xfId="89" applyFont="1" applyFill="1" applyBorder="1" applyAlignment="1">
      <alignment horizontal="center" vertical="center" wrapText="1" readingOrder="1"/>
    </xf>
    <xf numFmtId="0" fontId="60" fillId="26" borderId="86" xfId="89" applyFont="1" applyFill="1" applyBorder="1" applyAlignment="1">
      <alignment horizontal="center" vertical="center" wrapText="1" readingOrder="1"/>
    </xf>
    <xf numFmtId="0" fontId="60" fillId="26" borderId="87" xfId="89" applyFont="1" applyFill="1" applyBorder="1" applyAlignment="1">
      <alignment horizontal="center" vertical="center" wrapText="1" readingOrder="1"/>
    </xf>
    <xf numFmtId="0" fontId="61" fillId="26" borderId="87" xfId="89" applyFont="1" applyFill="1" applyBorder="1" applyAlignment="1">
      <alignment horizontal="center" vertical="center" wrapText="1" readingOrder="1"/>
    </xf>
    <xf numFmtId="0" fontId="58" fillId="26" borderId="8" xfId="0" applyFont="1" applyFill="1" applyBorder="1" applyAlignment="1">
      <alignment horizontal="center" vertical="center" wrapText="1" readingOrder="1"/>
    </xf>
    <xf numFmtId="0" fontId="58" fillId="26" borderId="84" xfId="0" applyFont="1" applyFill="1" applyBorder="1" applyAlignment="1">
      <alignment horizontal="center" vertical="center" wrapText="1" readingOrder="1"/>
    </xf>
    <xf numFmtId="0" fontId="58" fillId="26" borderId="85" xfId="0" applyFont="1" applyFill="1" applyBorder="1" applyAlignment="1">
      <alignment horizontal="center" vertical="center" wrapText="1" readingOrder="1"/>
    </xf>
    <xf numFmtId="17" fontId="58" fillId="26" borderId="84" xfId="0" applyNumberFormat="1" applyFont="1" applyFill="1" applyBorder="1" applyAlignment="1">
      <alignment horizontal="center" vertical="center" wrapText="1" readingOrder="1"/>
    </xf>
    <xf numFmtId="0" fontId="58" fillId="26" borderId="98" xfId="0" applyFont="1" applyFill="1" applyBorder="1" applyAlignment="1">
      <alignment horizontal="center" vertical="center" wrapText="1" readingOrder="1"/>
    </xf>
    <xf numFmtId="0" fontId="58" fillId="26" borderId="99" xfId="0" applyFont="1" applyFill="1" applyBorder="1" applyAlignment="1">
      <alignment horizontal="center" vertical="center" wrapText="1" readingOrder="1"/>
    </xf>
    <xf numFmtId="17" fontId="58" fillId="26" borderId="99" xfId="0" applyNumberFormat="1" applyFont="1" applyFill="1" applyBorder="1" applyAlignment="1">
      <alignment horizontal="center" vertical="center" wrapText="1" readingOrder="1"/>
    </xf>
    <xf numFmtId="17" fontId="58" fillId="26" borderId="98" xfId="0" applyNumberFormat="1" applyFont="1" applyFill="1" applyBorder="1" applyAlignment="1">
      <alignment horizontal="center" vertical="center" wrapText="1" readingOrder="1"/>
    </xf>
    <xf numFmtId="43" fontId="58" fillId="26" borderId="99" xfId="1" applyFont="1" applyFill="1" applyBorder="1" applyAlignment="1">
      <alignment horizontal="center" vertical="center" wrapText="1" readingOrder="1"/>
    </xf>
    <xf numFmtId="1" fontId="58" fillId="26" borderId="98" xfId="0" applyNumberFormat="1" applyFont="1" applyFill="1" applyBorder="1" applyAlignment="1">
      <alignment horizontal="center" vertical="center" wrapText="1" readingOrder="1"/>
    </xf>
    <xf numFmtId="0" fontId="58" fillId="26" borderId="101" xfId="0" applyFont="1" applyFill="1" applyBorder="1" applyAlignment="1">
      <alignment horizontal="center" vertical="center" wrapText="1" readingOrder="1"/>
    </xf>
    <xf numFmtId="0" fontId="58" fillId="26" borderId="102" xfId="0" applyFont="1" applyFill="1" applyBorder="1" applyAlignment="1">
      <alignment horizontal="center" vertical="center" wrapText="1" readingOrder="1"/>
    </xf>
    <xf numFmtId="3" fontId="58" fillId="26" borderId="102" xfId="0" applyNumberFormat="1" applyFont="1" applyFill="1" applyBorder="1" applyAlignment="1">
      <alignment horizontal="center" vertical="center" wrapText="1" readingOrder="1"/>
    </xf>
    <xf numFmtId="0" fontId="58" fillId="27" borderId="106" xfId="0" applyFont="1" applyFill="1" applyBorder="1" applyAlignment="1">
      <alignment horizontal="center" vertical="center" wrapText="1" readingOrder="1"/>
    </xf>
    <xf numFmtId="0" fontId="58" fillId="27" borderId="107" xfId="0" applyFont="1" applyFill="1" applyBorder="1" applyAlignment="1">
      <alignment horizontal="center" vertical="center" wrapText="1" readingOrder="1"/>
    </xf>
    <xf numFmtId="0" fontId="58" fillId="26" borderId="109" xfId="0" applyFont="1" applyFill="1" applyBorder="1" applyAlignment="1">
      <alignment horizontal="left" vertical="center" wrapText="1" readingOrder="1"/>
    </xf>
    <xf numFmtId="0" fontId="58" fillId="26" borderId="111" xfId="0" applyFont="1" applyFill="1" applyBorder="1" applyAlignment="1">
      <alignment horizontal="center" vertical="center" wrapText="1" readingOrder="1"/>
    </xf>
    <xf numFmtId="0" fontId="58" fillId="26" borderId="112" xfId="0" applyFont="1" applyFill="1" applyBorder="1" applyAlignment="1">
      <alignment horizontal="center" vertical="center" wrapText="1" readingOrder="1"/>
    </xf>
    <xf numFmtId="168" fontId="58" fillId="26" borderId="112" xfId="1" applyNumberFormat="1" applyFont="1" applyFill="1" applyBorder="1" applyAlignment="1">
      <alignment horizontal="center" vertical="center" wrapText="1" readingOrder="1"/>
    </xf>
    <xf numFmtId="168" fontId="58" fillId="26" borderId="112" xfId="0" applyNumberFormat="1" applyFont="1" applyFill="1" applyBorder="1" applyAlignment="1">
      <alignment horizontal="center" vertical="center" wrapText="1" readingOrder="1"/>
    </xf>
    <xf numFmtId="0" fontId="58" fillId="27" borderId="113" xfId="0" applyFont="1" applyFill="1" applyBorder="1" applyAlignment="1">
      <alignment horizontal="center" vertical="center" wrapText="1" readingOrder="1"/>
    </xf>
    <xf numFmtId="168" fontId="58" fillId="27" borderId="113" xfId="1" applyNumberFormat="1" applyFont="1" applyFill="1" applyBorder="1" applyAlignment="1">
      <alignment horizontal="center" vertical="center" wrapText="1" readingOrder="1"/>
    </xf>
    <xf numFmtId="0" fontId="58" fillId="26" borderId="87" xfId="0" applyFont="1" applyFill="1" applyBorder="1" applyAlignment="1">
      <alignment horizontal="center" vertical="center" wrapText="1" readingOrder="1"/>
    </xf>
    <xf numFmtId="0" fontId="58" fillId="26" borderId="86" xfId="0" applyFont="1" applyFill="1" applyBorder="1" applyAlignment="1">
      <alignment horizontal="center" vertical="center" wrapText="1" readingOrder="1"/>
    </xf>
    <xf numFmtId="17" fontId="58" fillId="26" borderId="87" xfId="0" applyNumberFormat="1" applyFont="1" applyFill="1" applyBorder="1" applyAlignment="1">
      <alignment horizontal="center" vertical="center" wrapText="1" readingOrder="1"/>
    </xf>
    <xf numFmtId="0" fontId="58" fillId="26" borderId="106" xfId="92" applyFont="1" applyFill="1" applyBorder="1" applyAlignment="1">
      <alignment horizontal="center" vertical="center" wrapText="1" readingOrder="1"/>
    </xf>
    <xf numFmtId="17" fontId="58" fillId="26" borderId="106" xfId="92" applyNumberFormat="1" applyFont="1" applyFill="1" applyBorder="1" applyAlignment="1">
      <alignment horizontal="center" vertical="center" wrapText="1" readingOrder="1"/>
    </xf>
    <xf numFmtId="0" fontId="58" fillId="26" borderId="107" xfId="92" applyFont="1" applyFill="1" applyBorder="1" applyAlignment="1">
      <alignment horizontal="center" vertical="center" wrapText="1" readingOrder="1"/>
    </xf>
    <xf numFmtId="17" fontId="58" fillId="26" borderId="107" xfId="92" applyNumberFormat="1" applyFont="1" applyFill="1" applyBorder="1" applyAlignment="1">
      <alignment horizontal="center" vertical="center" wrapText="1" readingOrder="1"/>
    </xf>
    <xf numFmtId="189" fontId="58" fillId="26" borderId="107" xfId="92" applyNumberFormat="1" applyFont="1" applyFill="1" applyBorder="1" applyAlignment="1">
      <alignment horizontal="center" vertical="center" wrapText="1" readingOrder="1"/>
    </xf>
    <xf numFmtId="0" fontId="58" fillId="26" borderId="113" xfId="92" applyFont="1" applyFill="1" applyBorder="1" applyAlignment="1">
      <alignment horizontal="center" vertical="center" wrapText="1" readingOrder="1"/>
    </xf>
    <xf numFmtId="17" fontId="58" fillId="26" borderId="113" xfId="92" applyNumberFormat="1" applyFont="1" applyFill="1" applyBorder="1" applyAlignment="1">
      <alignment horizontal="center" vertical="center" wrapText="1" readingOrder="1"/>
    </xf>
    <xf numFmtId="0" fontId="58" fillId="27" borderId="106" xfId="92" applyFont="1" applyFill="1" applyBorder="1" applyAlignment="1">
      <alignment horizontal="center" vertical="center" wrapText="1" readingOrder="1"/>
    </xf>
    <xf numFmtId="17" fontId="58" fillId="27" borderId="106" xfId="92" applyNumberFormat="1" applyFont="1" applyFill="1" applyBorder="1" applyAlignment="1">
      <alignment horizontal="center" vertical="center" wrapText="1" readingOrder="1"/>
    </xf>
    <xf numFmtId="0" fontId="58" fillId="27" borderId="107" xfId="92" applyFont="1" applyFill="1" applyBorder="1" applyAlignment="1">
      <alignment horizontal="center" vertical="center" wrapText="1" readingOrder="1"/>
    </xf>
    <xf numFmtId="17" fontId="58" fillId="27" borderId="107" xfId="92" applyNumberFormat="1" applyFont="1" applyFill="1" applyBorder="1" applyAlignment="1">
      <alignment horizontal="center" vertical="center" wrapText="1" readingOrder="1"/>
    </xf>
    <xf numFmtId="0" fontId="58" fillId="27" borderId="113" xfId="92" applyFont="1" applyFill="1" applyBorder="1" applyAlignment="1">
      <alignment horizontal="center" vertical="center" wrapText="1" readingOrder="1"/>
    </xf>
    <xf numFmtId="17" fontId="58" fillId="27" borderId="113" xfId="92" applyNumberFormat="1" applyFont="1" applyFill="1" applyBorder="1" applyAlignment="1">
      <alignment horizontal="center" vertical="center" wrapText="1" readingOrder="1"/>
    </xf>
    <xf numFmtId="0" fontId="58" fillId="26" borderId="117" xfId="0" applyFont="1" applyFill="1" applyBorder="1" applyAlignment="1">
      <alignment horizontal="center" vertical="center" wrapText="1" readingOrder="1"/>
    </xf>
    <xf numFmtId="0" fontId="58" fillId="26" borderId="118" xfId="0" applyFont="1" applyFill="1" applyBorder="1" applyAlignment="1">
      <alignment horizontal="center" vertical="center" wrapText="1" readingOrder="1"/>
    </xf>
    <xf numFmtId="0" fontId="59" fillId="26" borderId="91" xfId="0" applyFont="1" applyFill="1" applyBorder="1" applyAlignment="1">
      <alignment horizontal="left" vertical="center" wrapText="1"/>
    </xf>
    <xf numFmtId="0" fontId="58" fillId="26" borderId="119" xfId="0" applyFont="1" applyFill="1" applyBorder="1" applyAlignment="1">
      <alignment horizontal="center" vertical="center" wrapText="1" readingOrder="1"/>
    </xf>
    <xf numFmtId="0" fontId="58" fillId="26" borderId="9" xfId="0" applyFont="1" applyFill="1" applyBorder="1" applyAlignment="1">
      <alignment horizontal="left" vertical="center" wrapText="1" readingOrder="1"/>
    </xf>
    <xf numFmtId="0" fontId="58" fillId="26" borderId="107" xfId="0" applyFont="1" applyFill="1" applyBorder="1" applyAlignment="1">
      <alignment horizontal="center" vertical="center" wrapText="1" readingOrder="1"/>
    </xf>
    <xf numFmtId="0" fontId="58" fillId="26" borderId="121" xfId="0" applyFont="1" applyFill="1" applyBorder="1" applyAlignment="1">
      <alignment horizontal="center" vertical="center" wrapText="1" readingOrder="1"/>
    </xf>
    <xf numFmtId="0" fontId="58" fillId="26" borderId="80" xfId="0" applyFont="1" applyFill="1" applyBorder="1" applyAlignment="1">
      <alignment horizontal="left" vertical="center" wrapText="1" readingOrder="1"/>
    </xf>
    <xf numFmtId="0" fontId="58" fillId="27" borderId="108" xfId="0" applyFont="1" applyFill="1" applyBorder="1" applyAlignment="1">
      <alignment horizontal="center" vertical="center" wrapText="1" readingOrder="1"/>
    </xf>
    <xf numFmtId="0" fontId="58" fillId="26" borderId="122" xfId="0" applyFont="1" applyFill="1" applyBorder="1" applyAlignment="1">
      <alignment horizontal="center" vertical="center" wrapText="1" readingOrder="1"/>
    </xf>
    <xf numFmtId="17" fontId="58" fillId="26" borderId="122" xfId="0" applyNumberFormat="1" applyFont="1" applyFill="1" applyBorder="1" applyAlignment="1">
      <alignment horizontal="center" vertical="center" wrapText="1" readingOrder="1"/>
    </xf>
    <xf numFmtId="0" fontId="58" fillId="27" borderId="118" xfId="92" applyFont="1" applyFill="1" applyBorder="1" applyAlignment="1">
      <alignment horizontal="center" vertical="center" wrapText="1" readingOrder="1"/>
    </xf>
    <xf numFmtId="0" fontId="58" fillId="0" borderId="74" xfId="0" applyFont="1" applyBorder="1"/>
    <xf numFmtId="0" fontId="60" fillId="27" borderId="123" xfId="89" applyFont="1" applyFill="1" applyBorder="1" applyAlignment="1">
      <alignment horizontal="left" vertical="center" wrapText="1" readingOrder="1"/>
    </xf>
    <xf numFmtId="0" fontId="60" fillId="27" borderId="114" xfId="89" applyFont="1" applyFill="1" applyBorder="1" applyAlignment="1">
      <alignment horizontal="left" vertical="center" wrapText="1" readingOrder="1"/>
    </xf>
    <xf numFmtId="0" fontId="60" fillId="26" borderId="124" xfId="89" applyFont="1" applyFill="1" applyBorder="1" applyAlignment="1">
      <alignment horizontal="left" vertical="center" wrapText="1" readingOrder="1"/>
    </xf>
    <xf numFmtId="0" fontId="60" fillId="26" borderId="109" xfId="89" applyFont="1" applyFill="1" applyBorder="1" applyAlignment="1">
      <alignment horizontal="left" vertical="center" wrapText="1" readingOrder="1"/>
    </xf>
    <xf numFmtId="0" fontId="60" fillId="26" borderId="114" xfId="89" applyFont="1" applyFill="1" applyBorder="1" applyAlignment="1">
      <alignment horizontal="left" vertical="center" wrapText="1" readingOrder="1"/>
    </xf>
    <xf numFmtId="0" fontId="58" fillId="26" borderId="123" xfId="0" applyFont="1" applyFill="1" applyBorder="1" applyAlignment="1">
      <alignment horizontal="left" vertical="center" wrapText="1" readingOrder="1"/>
    </xf>
    <xf numFmtId="0" fontId="58" fillId="26" borderId="116" xfId="0" applyFont="1" applyFill="1" applyBorder="1" applyAlignment="1">
      <alignment horizontal="left" vertical="center" wrapText="1" readingOrder="1"/>
    </xf>
    <xf numFmtId="0" fontId="58" fillId="26" borderId="125" xfId="0" applyFont="1" applyFill="1" applyBorder="1" applyAlignment="1">
      <alignment horizontal="left" vertical="center" wrapText="1" readingOrder="1"/>
    </xf>
    <xf numFmtId="0" fontId="58" fillId="26" borderId="120" xfId="0" applyFont="1" applyFill="1" applyBorder="1" applyAlignment="1">
      <alignment horizontal="left" vertical="center" wrapText="1" readingOrder="1"/>
    </xf>
    <xf numFmtId="0" fontId="58" fillId="27" borderId="113" xfId="0" applyFont="1" applyFill="1" applyBorder="1" applyAlignment="1">
      <alignment horizontal="left" vertical="center" wrapText="1" readingOrder="1"/>
    </xf>
    <xf numFmtId="0" fontId="58" fillId="26" borderId="126" xfId="0" applyFont="1" applyFill="1" applyBorder="1" applyAlignment="1">
      <alignment horizontal="left" vertical="center" wrapText="1" readingOrder="1"/>
    </xf>
    <xf numFmtId="0" fontId="58" fillId="26" borderId="127" xfId="0" applyFont="1" applyFill="1" applyBorder="1" applyAlignment="1">
      <alignment horizontal="left" vertical="center" wrapText="1" readingOrder="1"/>
    </xf>
    <xf numFmtId="0" fontId="58" fillId="26" borderId="106" xfId="92" quotePrefix="1" applyFont="1" applyFill="1" applyBorder="1" applyAlignment="1">
      <alignment horizontal="left" vertical="center" wrapText="1" readingOrder="1"/>
    </xf>
    <xf numFmtId="0" fontId="58" fillId="26" borderId="107" xfId="92" quotePrefix="1" applyFont="1" applyFill="1" applyBorder="1" applyAlignment="1">
      <alignment horizontal="left" vertical="center" wrapText="1" readingOrder="1"/>
    </xf>
    <xf numFmtId="0" fontId="58" fillId="26" borderId="113" xfId="92" quotePrefix="1" applyFont="1" applyFill="1" applyBorder="1" applyAlignment="1">
      <alignment horizontal="left" vertical="center" wrapText="1" readingOrder="1"/>
    </xf>
    <xf numFmtId="0" fontId="58" fillId="27" borderId="106" xfId="92" quotePrefix="1" applyFont="1" applyFill="1" applyBorder="1" applyAlignment="1">
      <alignment horizontal="left" vertical="center" wrapText="1" readingOrder="1"/>
    </xf>
    <xf numFmtId="0" fontId="58" fillId="27" borderId="107" xfId="92" quotePrefix="1" applyFont="1" applyFill="1" applyBorder="1" applyAlignment="1">
      <alignment horizontal="left" vertical="center" wrapText="1" readingOrder="1"/>
    </xf>
    <xf numFmtId="0" fontId="58" fillId="27" borderId="113" xfId="92" quotePrefix="1" applyFont="1" applyFill="1" applyBorder="1" applyAlignment="1">
      <alignment horizontal="left" vertical="center" wrapText="1" readingOrder="1"/>
    </xf>
    <xf numFmtId="0" fontId="58" fillId="26" borderId="91" xfId="92" quotePrefix="1" applyFont="1" applyFill="1" applyBorder="1" applyAlignment="1">
      <alignment horizontal="left" vertical="center" wrapText="1" readingOrder="1"/>
    </xf>
    <xf numFmtId="0" fontId="58" fillId="26" borderId="107" xfId="0" applyFont="1" applyFill="1" applyBorder="1" applyAlignment="1">
      <alignment horizontal="left" vertical="center" wrapText="1" readingOrder="1"/>
    </xf>
    <xf numFmtId="0" fontId="58" fillId="26" borderId="107" xfId="0" quotePrefix="1" applyFont="1" applyFill="1" applyBorder="1" applyAlignment="1">
      <alignment horizontal="left" vertical="center" wrapText="1" readingOrder="1"/>
    </xf>
    <xf numFmtId="0" fontId="58" fillId="26" borderId="121" xfId="0" applyFont="1" applyFill="1" applyBorder="1" applyAlignment="1">
      <alignment horizontal="left" vertical="center" wrapText="1" readingOrder="1"/>
    </xf>
    <xf numFmtId="0" fontId="58" fillId="27" borderId="108" xfId="0" quotePrefix="1" applyFont="1" applyFill="1" applyBorder="1" applyAlignment="1">
      <alignment horizontal="left" vertical="center" wrapText="1" readingOrder="1"/>
    </xf>
    <xf numFmtId="0" fontId="58" fillId="27" borderId="107" xfId="0" applyFont="1" applyFill="1" applyBorder="1" applyAlignment="1">
      <alignment horizontal="left" vertical="center" wrapText="1" readingOrder="1"/>
    </xf>
    <xf numFmtId="0" fontId="58" fillId="27" borderId="107" xfId="0" quotePrefix="1" applyFont="1" applyFill="1" applyBorder="1" applyAlignment="1">
      <alignment horizontal="left" vertical="center" wrapText="1" readingOrder="1"/>
    </xf>
    <xf numFmtId="0" fontId="58" fillId="27" borderId="113" xfId="0" quotePrefix="1" applyFont="1" applyFill="1" applyBorder="1" applyAlignment="1">
      <alignment horizontal="left" vertical="center" wrapText="1" readingOrder="1"/>
    </xf>
    <xf numFmtId="0" fontId="58" fillId="27" borderId="128" xfId="92" quotePrefix="1" applyFont="1" applyFill="1" applyBorder="1" applyAlignment="1">
      <alignment horizontal="left" vertical="center" wrapText="1" readingOrder="1"/>
    </xf>
    <xf numFmtId="0" fontId="58" fillId="26" borderId="122" xfId="0" quotePrefix="1" applyFont="1" applyFill="1" applyBorder="1" applyAlignment="1">
      <alignment horizontal="left" vertical="center" wrapText="1" readingOrder="1"/>
    </xf>
    <xf numFmtId="0" fontId="58" fillId="27" borderId="129" xfId="0" applyFont="1" applyFill="1" applyBorder="1" applyAlignment="1">
      <alignment horizontal="center" vertical="center" wrapText="1" readingOrder="1"/>
    </xf>
    <xf numFmtId="0" fontId="58" fillId="27" borderId="130" xfId="0" applyFont="1" applyFill="1" applyBorder="1" applyAlignment="1">
      <alignment horizontal="left" vertical="center" wrapText="1" readingOrder="1"/>
    </xf>
    <xf numFmtId="0" fontId="58" fillId="26" borderId="106" xfId="0" applyFont="1" applyFill="1" applyBorder="1" applyAlignment="1">
      <alignment horizontal="center" vertical="center" wrapText="1" readingOrder="1"/>
    </xf>
    <xf numFmtId="0" fontId="58" fillId="26" borderId="105" xfId="0" applyFont="1" applyFill="1" applyBorder="1" applyAlignment="1">
      <alignment horizontal="left" vertical="center" wrapText="1" readingOrder="1"/>
    </xf>
    <xf numFmtId="0" fontId="58" fillId="27" borderId="110" xfId="92" applyFont="1" applyFill="1" applyBorder="1" applyAlignment="1">
      <alignment horizontal="center" vertical="center" wrapText="1" readingOrder="1"/>
    </xf>
    <xf numFmtId="0" fontId="58" fillId="27" borderId="115" xfId="92" quotePrefix="1" applyFont="1" applyFill="1" applyBorder="1" applyAlignment="1">
      <alignment horizontal="left" vertical="center" wrapText="1" readingOrder="1"/>
    </xf>
    <xf numFmtId="0" fontId="58" fillId="5" borderId="0" xfId="0" applyFont="1" applyFill="1" applyAlignment="1">
      <alignment horizontal="left" vertical="center"/>
    </xf>
    <xf numFmtId="0" fontId="59" fillId="5" borderId="0" xfId="0" applyFont="1" applyFill="1" applyAlignment="1">
      <alignment horizontal="left" vertical="center" wrapText="1"/>
    </xf>
    <xf numFmtId="0" fontId="58" fillId="5" borderId="0" xfId="0" applyFont="1" applyFill="1" applyAlignment="1">
      <alignment horizontal="center" vertical="center" wrapText="1" readingOrder="1"/>
    </xf>
    <xf numFmtId="191" fontId="58" fillId="5" borderId="0" xfId="0" applyNumberFormat="1" applyFont="1" applyFill="1" applyAlignment="1">
      <alignment horizontal="center" vertical="center" wrapText="1" readingOrder="1"/>
    </xf>
    <xf numFmtId="17" fontId="58" fillId="5" borderId="0" xfId="0" applyNumberFormat="1" applyFont="1" applyFill="1" applyAlignment="1">
      <alignment horizontal="center" vertical="center" wrapText="1" readingOrder="1"/>
    </xf>
    <xf numFmtId="0" fontId="58" fillId="5" borderId="0" xfId="0" quotePrefix="1" applyFont="1" applyFill="1" applyAlignment="1">
      <alignment horizontal="left" vertical="center" wrapText="1" readingOrder="1"/>
    </xf>
    <xf numFmtId="0" fontId="58" fillId="5" borderId="0" xfId="0" applyFont="1" applyFill="1"/>
    <xf numFmtId="0" fontId="58" fillId="28" borderId="106" xfId="92" applyFont="1" applyFill="1" applyBorder="1" applyAlignment="1">
      <alignment horizontal="center" vertical="center" wrapText="1" readingOrder="1"/>
    </xf>
    <xf numFmtId="0" fontId="58" fillId="28" borderId="107" xfId="92" applyFont="1" applyFill="1" applyBorder="1" applyAlignment="1">
      <alignment horizontal="center" vertical="center" wrapText="1" readingOrder="1"/>
    </xf>
    <xf numFmtId="0" fontId="58" fillId="28" borderId="113" xfId="92" applyFont="1" applyFill="1" applyBorder="1" applyAlignment="1">
      <alignment horizontal="center" vertical="center" wrapText="1" readingOrder="1"/>
    </xf>
    <xf numFmtId="0" fontId="66" fillId="0" borderId="0" xfId="0" applyFont="1" applyAlignment="1">
      <alignment horizontal="left" vertical="top" wrapText="1"/>
    </xf>
    <xf numFmtId="192" fontId="67" fillId="0" borderId="0" xfId="0" applyNumberFormat="1" applyFont="1" applyAlignment="1">
      <alignment horizontal="left" vertical="top" shrinkToFit="1"/>
    </xf>
    <xf numFmtId="0" fontId="61" fillId="26" borderId="97" xfId="0" applyFont="1" applyFill="1" applyBorder="1" applyAlignment="1">
      <alignment horizontal="center" vertical="center" wrapText="1" readingOrder="1"/>
    </xf>
    <xf numFmtId="0" fontId="61" fillId="26" borderId="92" xfId="0" applyFont="1" applyFill="1" applyBorder="1" applyAlignment="1">
      <alignment horizontal="center" vertical="center" wrapText="1" readingOrder="1"/>
    </xf>
    <xf numFmtId="0" fontId="58" fillId="26" borderId="90" xfId="0" applyFont="1" applyFill="1" applyBorder="1" applyAlignment="1">
      <alignment horizontal="center" vertical="center" wrapText="1" readingOrder="1"/>
    </xf>
    <xf numFmtId="0" fontId="58" fillId="26" borderId="97" xfId="0" applyFont="1" applyFill="1" applyBorder="1" applyAlignment="1">
      <alignment horizontal="center" vertical="center" wrapText="1" readingOrder="1"/>
    </xf>
    <xf numFmtId="0" fontId="58" fillId="26" borderId="92" xfId="0" applyFont="1" applyFill="1" applyBorder="1" applyAlignment="1">
      <alignment horizontal="center" vertical="center" wrapText="1" readingOrder="1"/>
    </xf>
    <xf numFmtId="0" fontId="61" fillId="27" borderId="87" xfId="89" applyFont="1" applyFill="1" applyBorder="1" applyAlignment="1">
      <alignment horizontal="center" vertical="center" wrapText="1" readingOrder="1"/>
    </xf>
    <xf numFmtId="0" fontId="61" fillId="26" borderId="78" xfId="89" applyFont="1" applyFill="1" applyBorder="1" applyAlignment="1">
      <alignment horizontal="center" vertical="center" wrapText="1" readingOrder="1"/>
    </xf>
    <xf numFmtId="0" fontId="61" fillId="27" borderId="85" xfId="89" applyFont="1" applyFill="1" applyBorder="1" applyAlignment="1">
      <alignment horizontal="center" vertical="center" wrapText="1" readingOrder="1"/>
    </xf>
    <xf numFmtId="191" fontId="61" fillId="26" borderId="96" xfId="0" applyNumberFormat="1" applyFont="1" applyFill="1" applyBorder="1" applyAlignment="1">
      <alignment horizontal="center" vertical="center" wrapText="1" readingOrder="1"/>
    </xf>
    <xf numFmtId="191" fontId="61" fillId="27" borderId="102" xfId="0" applyNumberFormat="1" applyFont="1" applyFill="1" applyBorder="1" applyAlignment="1">
      <alignment horizontal="center" vertical="center" wrapText="1" readingOrder="1"/>
    </xf>
    <xf numFmtId="191" fontId="61" fillId="27" borderId="118" xfId="92" applyNumberFormat="1" applyFont="1" applyFill="1" applyBorder="1" applyAlignment="1">
      <alignment horizontal="center" vertical="center" wrapText="1" readingOrder="1"/>
    </xf>
    <xf numFmtId="189" fontId="61" fillId="26" borderId="122" xfId="0" applyNumberFormat="1" applyFont="1" applyFill="1" applyBorder="1" applyAlignment="1">
      <alignment horizontal="center" vertical="center" wrapText="1" readingOrder="1"/>
    </xf>
    <xf numFmtId="191" fontId="61" fillId="27" borderId="107" xfId="0" applyNumberFormat="1" applyFont="1" applyFill="1" applyBorder="1" applyAlignment="1">
      <alignment horizontal="center" vertical="center" wrapText="1" readingOrder="1"/>
    </xf>
    <xf numFmtId="0" fontId="61" fillId="27" borderId="107" xfId="0" applyFont="1" applyFill="1" applyBorder="1" applyAlignment="1">
      <alignment horizontal="center" vertical="center" wrapText="1" readingOrder="1"/>
    </xf>
    <xf numFmtId="191" fontId="61" fillId="27" borderId="113" xfId="0" applyNumberFormat="1" applyFont="1" applyFill="1" applyBorder="1" applyAlignment="1">
      <alignment horizontal="center" vertical="center" wrapText="1" readingOrder="1"/>
    </xf>
    <xf numFmtId="0" fontId="61" fillId="27" borderId="113" xfId="0" applyFont="1" applyFill="1" applyBorder="1" applyAlignment="1">
      <alignment horizontal="center" vertical="center" wrapText="1" readingOrder="1"/>
    </xf>
    <xf numFmtId="0" fontId="61" fillId="29" borderId="98" xfId="89" applyFont="1" applyFill="1" applyBorder="1" applyAlignment="1">
      <alignment horizontal="center" vertical="center" wrapText="1" readingOrder="1"/>
    </xf>
    <xf numFmtId="191" fontId="61" fillId="27" borderId="106" xfId="92" applyNumberFormat="1" applyFont="1" applyFill="1" applyBorder="1" applyAlignment="1">
      <alignment horizontal="center" vertical="center" wrapText="1" readingOrder="1"/>
    </xf>
    <xf numFmtId="191" fontId="61" fillId="27" borderId="107" xfId="92" applyNumberFormat="1" applyFont="1" applyFill="1" applyBorder="1" applyAlignment="1">
      <alignment horizontal="center" vertical="center" wrapText="1" readingOrder="1"/>
    </xf>
    <xf numFmtId="189" fontId="61" fillId="27" borderId="113" xfId="92" applyNumberFormat="1" applyFont="1" applyFill="1" applyBorder="1" applyAlignment="1">
      <alignment horizontal="center" vertical="center" wrapText="1" readingOrder="1"/>
    </xf>
    <xf numFmtId="191" fontId="61" fillId="26" borderId="106" xfId="92" applyNumberFormat="1" applyFont="1" applyFill="1" applyBorder="1" applyAlignment="1">
      <alignment horizontal="center" vertical="center" wrapText="1" readingOrder="1"/>
    </xf>
    <xf numFmtId="17" fontId="61" fillId="27" borderId="75" xfId="89" applyNumberFormat="1" applyFont="1" applyFill="1" applyBorder="1" applyAlignment="1">
      <alignment horizontal="center" vertical="center" wrapText="1" readingOrder="1"/>
    </xf>
    <xf numFmtId="0" fontId="61" fillId="27" borderId="75" xfId="89" applyFont="1" applyFill="1" applyBorder="1" applyAlignment="1">
      <alignment horizontal="center" vertical="center" wrapText="1" readingOrder="1"/>
    </xf>
    <xf numFmtId="17" fontId="61" fillId="27" borderId="77" xfId="89" applyNumberFormat="1" applyFont="1" applyFill="1" applyBorder="1" applyAlignment="1">
      <alignment horizontal="center" vertical="center" wrapText="1" readingOrder="1"/>
    </xf>
    <xf numFmtId="0" fontId="61" fillId="27" borderId="77" xfId="89" applyFont="1" applyFill="1" applyBorder="1" applyAlignment="1">
      <alignment horizontal="center" vertical="center" wrapText="1" readingOrder="1"/>
    </xf>
    <xf numFmtId="17" fontId="61" fillId="26" borderId="78" xfId="89" applyNumberFormat="1" applyFont="1" applyFill="1" applyBorder="1" applyAlignment="1">
      <alignment horizontal="center" vertical="center" wrapText="1" readingOrder="1"/>
    </xf>
    <xf numFmtId="167" fontId="61" fillId="27" borderId="87" xfId="89" applyNumberFormat="1" applyFont="1" applyFill="1" applyBorder="1" applyAlignment="1">
      <alignment horizontal="center" vertical="center" wrapText="1" readingOrder="1"/>
    </xf>
    <xf numFmtId="17" fontId="61" fillId="26" borderId="98" xfId="0" applyNumberFormat="1" applyFont="1" applyFill="1" applyBorder="1" applyAlignment="1">
      <alignment horizontal="center" vertical="center" wrapText="1" readingOrder="1"/>
    </xf>
    <xf numFmtId="17" fontId="61" fillId="26" borderId="101" xfId="0" applyNumberFormat="1" applyFont="1" applyFill="1" applyBorder="1" applyAlignment="1">
      <alignment horizontal="center" vertical="center" wrapText="1" readingOrder="1"/>
    </xf>
    <xf numFmtId="17" fontId="61" fillId="27" borderId="106" xfId="0" applyNumberFormat="1" applyFont="1" applyFill="1" applyBorder="1" applyAlignment="1">
      <alignment horizontal="center" vertical="center" wrapText="1" readingOrder="1"/>
    </xf>
    <xf numFmtId="17" fontId="61" fillId="26" borderId="87" xfId="0" applyNumberFormat="1" applyFont="1" applyFill="1" applyBorder="1" applyAlignment="1">
      <alignment horizontal="center" vertical="center" wrapText="1" readingOrder="1"/>
    </xf>
    <xf numFmtId="191" fontId="61" fillId="26" borderId="107" xfId="0" applyNumberFormat="1" applyFont="1" applyFill="1" applyBorder="1" applyAlignment="1">
      <alignment horizontal="center" vertical="center" wrapText="1" readingOrder="1"/>
    </xf>
    <xf numFmtId="0" fontId="61" fillId="27" borderId="113" xfId="68" applyFont="1" applyFill="1" applyBorder="1" applyAlignment="1">
      <alignment horizontal="center" vertical="center" wrapText="1" readingOrder="1"/>
    </xf>
    <xf numFmtId="0" fontId="61" fillId="26" borderId="133" xfId="68" applyFont="1" applyFill="1" applyBorder="1" applyAlignment="1">
      <alignment horizontal="center" vertical="center" wrapText="1" readingOrder="1"/>
    </xf>
    <xf numFmtId="0" fontId="61" fillId="27" borderId="129" xfId="68" applyFont="1" applyFill="1" applyBorder="1" applyAlignment="1">
      <alignment horizontal="center" vertical="center" wrapText="1" readingOrder="1"/>
    </xf>
    <xf numFmtId="0" fontId="61" fillId="26" borderId="121" xfId="68" applyFont="1" applyFill="1" applyBorder="1" applyAlignment="1">
      <alignment horizontal="center" vertical="center" wrapText="1" readingOrder="1"/>
    </xf>
    <xf numFmtId="0" fontId="61" fillId="26" borderId="96" xfId="89" applyFont="1" applyFill="1" applyBorder="1" applyAlignment="1">
      <alignment horizontal="center" vertical="center" wrapText="1" readingOrder="1"/>
    </xf>
    <xf numFmtId="0" fontId="61" fillId="26" borderId="85" xfId="0" applyFont="1" applyFill="1" applyBorder="1" applyAlignment="1">
      <alignment horizontal="center" vertical="center" wrapText="1" readingOrder="1"/>
    </xf>
    <xf numFmtId="0" fontId="61" fillId="26" borderId="99" xfId="0" applyFont="1" applyFill="1" applyBorder="1" applyAlignment="1">
      <alignment horizontal="center" vertical="center" wrapText="1" readingOrder="1"/>
    </xf>
    <xf numFmtId="0" fontId="61" fillId="27" borderId="106" xfId="0" applyFont="1" applyFill="1" applyBorder="1" applyAlignment="1">
      <alignment horizontal="center" vertical="center" wrapText="1" readingOrder="1"/>
    </xf>
    <xf numFmtId="0" fontId="61" fillId="26" borderId="112" xfId="0" applyFont="1" applyFill="1" applyBorder="1" applyAlignment="1">
      <alignment horizontal="center" vertical="center" wrapText="1" readingOrder="1"/>
    </xf>
    <xf numFmtId="0" fontId="61" fillId="26" borderId="107" xfId="92" applyFont="1" applyFill="1" applyBorder="1" applyAlignment="1">
      <alignment horizontal="center" vertical="center" wrapText="1" readingOrder="1"/>
    </xf>
    <xf numFmtId="0" fontId="61" fillId="26" borderId="87" xfId="0" applyFont="1" applyFill="1" applyBorder="1" applyAlignment="1">
      <alignment horizontal="center" vertical="center" wrapText="1" readingOrder="1"/>
    </xf>
    <xf numFmtId="17" fontId="61" fillId="26" borderId="106" xfId="92" applyNumberFormat="1" applyFont="1" applyFill="1" applyBorder="1" applyAlignment="1">
      <alignment horizontal="center" vertical="center" wrapText="1" readingOrder="1"/>
    </xf>
    <xf numFmtId="17" fontId="61" fillId="26" borderId="107" xfId="92" applyNumberFormat="1" applyFont="1" applyFill="1" applyBorder="1" applyAlignment="1">
      <alignment horizontal="center" vertical="center" wrapText="1" readingOrder="1"/>
    </xf>
    <xf numFmtId="0" fontId="61" fillId="26" borderId="113" xfId="92" applyFont="1" applyFill="1" applyBorder="1" applyAlignment="1">
      <alignment horizontal="center" vertical="center" wrapText="1" readingOrder="1"/>
    </xf>
    <xf numFmtId="17" fontId="61" fillId="26" borderId="113" xfId="92" applyNumberFormat="1" applyFont="1" applyFill="1" applyBorder="1" applyAlignment="1">
      <alignment horizontal="center" vertical="center" wrapText="1" readingOrder="1"/>
    </xf>
    <xf numFmtId="17" fontId="61" fillId="27" borderId="106" xfId="92" applyNumberFormat="1" applyFont="1" applyFill="1" applyBorder="1" applyAlignment="1">
      <alignment horizontal="center" vertical="center" wrapText="1" readingOrder="1"/>
    </xf>
    <xf numFmtId="17" fontId="61" fillId="27" borderId="107" xfId="92" applyNumberFormat="1" applyFont="1" applyFill="1" applyBorder="1" applyAlignment="1">
      <alignment horizontal="center" vertical="center" wrapText="1" readingOrder="1"/>
    </xf>
    <xf numFmtId="0" fontId="61" fillId="27" borderId="113" xfId="92" applyFont="1" applyFill="1" applyBorder="1" applyAlignment="1">
      <alignment horizontal="center" vertical="center" wrapText="1" readingOrder="1"/>
    </xf>
    <xf numFmtId="17" fontId="61" fillId="27" borderId="113" xfId="92" applyNumberFormat="1" applyFont="1" applyFill="1" applyBorder="1" applyAlignment="1">
      <alignment horizontal="center" vertical="center" wrapText="1" readingOrder="1"/>
    </xf>
    <xf numFmtId="0" fontId="61" fillId="26" borderId="117" xfId="0" applyFont="1" applyFill="1" applyBorder="1" applyAlignment="1">
      <alignment horizontal="center" vertical="center" wrapText="1" readingOrder="1"/>
    </xf>
    <xf numFmtId="0" fontId="61" fillId="27" borderId="83" xfId="0" applyFont="1" applyFill="1" applyBorder="1" applyAlignment="1">
      <alignment horizontal="center" vertical="center" wrapText="1" readingOrder="1"/>
    </xf>
    <xf numFmtId="0" fontId="61" fillId="26" borderId="106" xfId="92" applyFont="1" applyFill="1" applyBorder="1" applyAlignment="1">
      <alignment horizontal="center" vertical="center" wrapText="1" readingOrder="1"/>
    </xf>
    <xf numFmtId="0" fontId="61" fillId="26" borderId="83" xfId="0" applyFont="1" applyFill="1" applyBorder="1" applyAlignment="1">
      <alignment horizontal="center" vertical="center" wrapText="1" readingOrder="1"/>
    </xf>
    <xf numFmtId="0" fontId="61" fillId="26" borderId="107" xfId="0" applyFont="1" applyFill="1" applyBorder="1" applyAlignment="1">
      <alignment horizontal="center" vertical="center" wrapText="1" readingOrder="1"/>
    </xf>
    <xf numFmtId="0" fontId="61" fillId="26" borderId="121" xfId="0" applyFont="1" applyFill="1" applyBorder="1" applyAlignment="1">
      <alignment horizontal="center" vertical="center" wrapText="1" readingOrder="1"/>
    </xf>
    <xf numFmtId="0" fontId="61" fillId="27" borderId="108" xfId="0" applyFont="1" applyFill="1" applyBorder="1" applyAlignment="1">
      <alignment horizontal="center" vertical="center" wrapText="1" readingOrder="1"/>
    </xf>
    <xf numFmtId="0" fontId="61" fillId="27" borderId="118" xfId="92" applyFont="1" applyFill="1" applyBorder="1" applyAlignment="1">
      <alignment horizontal="center" vertical="center" wrapText="1" readingOrder="1"/>
    </xf>
    <xf numFmtId="17" fontId="61" fillId="26" borderId="122" xfId="0" applyNumberFormat="1" applyFont="1" applyFill="1" applyBorder="1" applyAlignment="1">
      <alignment horizontal="center" vertical="center" wrapText="1" readingOrder="1"/>
    </xf>
    <xf numFmtId="0" fontId="61" fillId="26" borderId="106" xfId="68" applyFont="1" applyFill="1" applyBorder="1" applyAlignment="1">
      <alignment horizontal="center" vertical="center" wrapText="1" readingOrder="1"/>
    </xf>
    <xf numFmtId="0" fontId="61" fillId="27" borderId="129" xfId="0" applyFont="1" applyFill="1" applyBorder="1" applyAlignment="1">
      <alignment horizontal="center" vertical="center" wrapText="1" readingOrder="1"/>
    </xf>
    <xf numFmtId="0" fontId="61" fillId="26" borderId="106" xfId="0" applyFont="1" applyFill="1" applyBorder="1" applyAlignment="1">
      <alignment horizontal="center" vertical="center" wrapText="1" readingOrder="1"/>
    </xf>
    <xf numFmtId="17" fontId="61" fillId="27" borderId="110" xfId="92" applyNumberFormat="1" applyFont="1" applyFill="1" applyBorder="1" applyAlignment="1">
      <alignment horizontal="center" vertical="center" wrapText="1" readingOrder="1"/>
    </xf>
    <xf numFmtId="0" fontId="61" fillId="26" borderId="8" xfId="0" applyFont="1" applyFill="1" applyBorder="1" applyAlignment="1">
      <alignment horizontal="center" vertical="center" wrapText="1" readingOrder="1"/>
    </xf>
    <xf numFmtId="17" fontId="58" fillId="27" borderId="85" xfId="89" applyNumberFormat="1" applyFont="1" applyFill="1" applyBorder="1" applyAlignment="1">
      <alignment horizontal="center" vertical="center" wrapText="1" readingOrder="1"/>
    </xf>
    <xf numFmtId="0" fontId="58" fillId="26" borderId="134" xfId="0" applyFont="1" applyFill="1" applyBorder="1" applyAlignment="1">
      <alignment horizontal="center" vertical="center" wrapText="1" readingOrder="1"/>
    </xf>
    <xf numFmtId="0" fontId="58" fillId="26" borderId="56" xfId="0" applyFont="1" applyFill="1" applyBorder="1" applyAlignment="1">
      <alignment horizontal="center" vertical="center" wrapText="1" readingOrder="1"/>
    </xf>
    <xf numFmtId="0" fontId="58" fillId="26" borderId="32" xfId="0" applyFont="1" applyFill="1" applyBorder="1" applyAlignment="1">
      <alignment horizontal="center" vertical="center" wrapText="1" readingOrder="1"/>
    </xf>
    <xf numFmtId="0" fontId="58" fillId="26" borderId="4" xfId="0" applyFont="1" applyFill="1" applyBorder="1" applyAlignment="1">
      <alignment horizontal="center" vertical="center" wrapText="1" readingOrder="1"/>
    </xf>
    <xf numFmtId="0" fontId="58" fillId="27" borderId="135" xfId="89" applyFont="1" applyFill="1" applyBorder="1" applyAlignment="1">
      <alignment vertical="center" wrapText="1" readingOrder="1"/>
    </xf>
    <xf numFmtId="0" fontId="58" fillId="27" borderId="136" xfId="89" applyFont="1" applyFill="1" applyBorder="1" applyAlignment="1">
      <alignment vertical="center" wrapText="1" readingOrder="1"/>
    </xf>
    <xf numFmtId="17" fontId="61" fillId="26" borderId="96" xfId="89" applyNumberFormat="1" applyFont="1" applyFill="1" applyBorder="1" applyAlignment="1">
      <alignment horizontal="center" vertical="center" wrapText="1" readingOrder="1"/>
    </xf>
    <xf numFmtId="191" fontId="61" fillId="26" borderId="117" xfId="0" applyNumberFormat="1" applyFont="1" applyFill="1" applyBorder="1" applyAlignment="1">
      <alignment horizontal="center" vertical="center" wrapText="1" readingOrder="1"/>
    </xf>
    <xf numFmtId="191" fontId="61" fillId="26" borderId="121" xfId="0" applyNumberFormat="1" applyFont="1" applyFill="1" applyBorder="1" applyAlignment="1">
      <alignment horizontal="center" vertical="center" wrapText="1" readingOrder="1"/>
    </xf>
    <xf numFmtId="191" fontId="61" fillId="27" borderId="108" xfId="0" applyNumberFormat="1" applyFont="1" applyFill="1" applyBorder="1" applyAlignment="1">
      <alignment horizontal="center" vertical="center" wrapText="1" readingOrder="1"/>
    </xf>
    <xf numFmtId="0" fontId="65" fillId="27" borderId="81" xfId="0" applyFont="1" applyFill="1" applyBorder="1" applyAlignment="1">
      <alignment horizontal="left" vertical="center" wrapText="1"/>
    </xf>
    <xf numFmtId="0" fontId="61" fillId="27" borderId="131" xfId="92" applyFont="1" applyFill="1" applyBorder="1" applyAlignment="1">
      <alignment horizontal="center" vertical="center" wrapText="1" readingOrder="1"/>
    </xf>
    <xf numFmtId="0" fontId="61" fillId="27" borderId="117" xfId="92" applyFont="1" applyFill="1" applyBorder="1" applyAlignment="1">
      <alignment horizontal="center" vertical="center" wrapText="1" readingOrder="1"/>
    </xf>
    <xf numFmtId="0" fontId="65" fillId="26" borderId="81" xfId="0" applyFont="1" applyFill="1" applyBorder="1" applyAlignment="1">
      <alignment horizontal="left" vertical="center" wrapText="1"/>
    </xf>
    <xf numFmtId="0" fontId="61" fillId="26" borderId="132" xfId="0" applyFont="1" applyFill="1" applyBorder="1" applyAlignment="1">
      <alignment horizontal="center" vertical="center" wrapText="1" readingOrder="1"/>
    </xf>
    <xf numFmtId="0" fontId="61" fillId="26" borderId="122" xfId="0" applyFont="1" applyFill="1" applyBorder="1" applyAlignment="1">
      <alignment horizontal="center" vertical="center" wrapText="1" readingOrder="1"/>
    </xf>
    <xf numFmtId="0" fontId="65" fillId="27" borderId="89" xfId="0" applyFont="1" applyFill="1" applyBorder="1" applyAlignment="1">
      <alignment vertical="center" wrapText="1"/>
    </xf>
    <xf numFmtId="168" fontId="61" fillId="27" borderId="129" xfId="1" applyNumberFormat="1" applyFont="1" applyFill="1" applyBorder="1" applyAlignment="1">
      <alignment horizontal="center" vertical="center" wrapText="1" readingOrder="1"/>
    </xf>
    <xf numFmtId="168" fontId="61" fillId="27" borderId="129" xfId="0" applyNumberFormat="1" applyFont="1" applyFill="1" applyBorder="1" applyAlignment="1">
      <alignment horizontal="center" vertical="center" wrapText="1" readingOrder="1"/>
    </xf>
    <xf numFmtId="17" fontId="61" fillId="27" borderId="129" xfId="0" applyNumberFormat="1" applyFont="1" applyFill="1" applyBorder="1" applyAlignment="1">
      <alignment horizontal="center" vertical="center" wrapText="1" readingOrder="1"/>
    </xf>
    <xf numFmtId="168" fontId="61" fillId="26" borderId="106" xfId="1" applyNumberFormat="1" applyFont="1" applyFill="1" applyBorder="1" applyAlignment="1">
      <alignment horizontal="center" vertical="center" wrapText="1" readingOrder="1"/>
    </xf>
    <xf numFmtId="17" fontId="61" fillId="26" borderId="106" xfId="0" applyNumberFormat="1" applyFont="1" applyFill="1" applyBorder="1" applyAlignment="1">
      <alignment horizontal="center" vertical="center" wrapText="1" readingOrder="1"/>
    </xf>
    <xf numFmtId="168" fontId="61" fillId="26" borderId="121" xfId="1" applyNumberFormat="1" applyFont="1" applyFill="1" applyBorder="1" applyAlignment="1">
      <alignment horizontal="center" vertical="center" wrapText="1" readingOrder="1"/>
    </xf>
    <xf numFmtId="17" fontId="61" fillId="26" borderId="121" xfId="0" applyNumberFormat="1" applyFont="1" applyFill="1" applyBorder="1" applyAlignment="1">
      <alignment horizontal="center" vertical="center" wrapText="1" readingOrder="1"/>
    </xf>
    <xf numFmtId="0" fontId="65" fillId="27" borderId="91" xfId="0" applyFont="1" applyFill="1" applyBorder="1" applyAlignment="1">
      <alignment horizontal="left" vertical="center" wrapText="1"/>
    </xf>
    <xf numFmtId="0" fontId="61" fillId="27" borderId="110" xfId="92" applyFont="1" applyFill="1" applyBorder="1" applyAlignment="1">
      <alignment horizontal="center" vertical="center" wrapText="1" readingOrder="1"/>
    </xf>
    <xf numFmtId="190" fontId="61" fillId="27" borderId="110" xfId="92" applyNumberFormat="1" applyFont="1" applyFill="1" applyBorder="1" applyAlignment="1">
      <alignment horizontal="center" vertical="center" wrapText="1" readingOrder="1"/>
    </xf>
    <xf numFmtId="191" fontId="61" fillId="27" borderId="110" xfId="92" applyNumberFormat="1" applyFont="1" applyFill="1" applyBorder="1" applyAlignment="1">
      <alignment horizontal="center" vertical="center" wrapText="1" readingOrder="1"/>
    </xf>
    <xf numFmtId="0" fontId="65" fillId="26" borderId="0" xfId="0" applyFont="1" applyFill="1" applyAlignment="1">
      <alignment horizontal="left" vertical="center" wrapText="1"/>
    </xf>
    <xf numFmtId="0" fontId="61" fillId="26" borderId="7" xfId="0" applyFont="1" applyFill="1" applyBorder="1" applyAlignment="1">
      <alignment horizontal="center" vertical="center" wrapText="1" readingOrder="1"/>
    </xf>
    <xf numFmtId="0" fontId="61" fillId="27" borderId="113" xfId="92" applyFont="1" applyFill="1" applyBorder="1" applyAlignment="1">
      <alignment horizontal="left" vertical="center" wrapText="1" readingOrder="1"/>
    </xf>
    <xf numFmtId="0" fontId="69" fillId="0" borderId="72" xfId="0" applyFont="1" applyBorder="1"/>
    <xf numFmtId="0" fontId="70" fillId="0" borderId="0" xfId="0" applyFont="1"/>
    <xf numFmtId="0" fontId="65" fillId="0" borderId="0" xfId="0" applyFont="1" applyAlignment="1">
      <alignment horizontal="left"/>
    </xf>
    <xf numFmtId="0" fontId="0" fillId="30" borderId="0" xfId="0" applyFill="1"/>
    <xf numFmtId="0" fontId="55" fillId="30" borderId="0" xfId="0" applyFont="1" applyFill="1"/>
    <xf numFmtId="0" fontId="71" fillId="31" borderId="0" xfId="0" applyFont="1" applyFill="1"/>
    <xf numFmtId="0" fontId="71" fillId="31" borderId="0" xfId="0" applyFont="1" applyFill="1" applyAlignment="1">
      <alignment horizontal="left"/>
    </xf>
    <xf numFmtId="0" fontId="56" fillId="24" borderId="137" xfId="0" applyFont="1" applyFill="1" applyBorder="1" applyAlignment="1">
      <alignment wrapText="1" readingOrder="1"/>
    </xf>
    <xf numFmtId="9" fontId="0" fillId="0" borderId="0" xfId="91" applyFont="1" applyBorder="1"/>
    <xf numFmtId="0" fontId="71" fillId="32" borderId="0" xfId="0" applyFont="1" applyFill="1" applyAlignment="1">
      <alignment horizontal="left"/>
    </xf>
    <xf numFmtId="0" fontId="71" fillId="32" borderId="0" xfId="0" applyFont="1" applyFill="1"/>
    <xf numFmtId="0" fontId="0" fillId="23" borderId="0" xfId="0" applyFill="1"/>
    <xf numFmtId="0" fontId="55" fillId="23" borderId="0" xfId="0" applyFont="1" applyFill="1"/>
    <xf numFmtId="0" fontId="0" fillId="0" borderId="72" xfId="0" applyBorder="1" applyAlignment="1">
      <alignment horizontal="center"/>
    </xf>
    <xf numFmtId="9" fontId="0" fillId="0" borderId="72" xfId="91" applyFont="1" applyBorder="1" applyAlignment="1">
      <alignment horizontal="center"/>
    </xf>
    <xf numFmtId="0" fontId="0" fillId="0" borderId="72" xfId="0" applyBorder="1" applyAlignment="1">
      <alignment horizontal="left" indent="2"/>
    </xf>
    <xf numFmtId="0" fontId="1" fillId="0" borderId="72" xfId="0" applyFont="1" applyBorder="1"/>
    <xf numFmtId="0" fontId="61" fillId="0" borderId="0" xfId="0" applyFont="1" applyAlignment="1">
      <alignment horizontal="left"/>
    </xf>
    <xf numFmtId="0" fontId="65" fillId="0" borderId="137" xfId="0" applyFont="1" applyFill="1" applyBorder="1" applyAlignment="1">
      <alignment vertical="center" wrapText="1"/>
    </xf>
    <xf numFmtId="0" fontId="61" fillId="0" borderId="137" xfId="89" applyFont="1" applyFill="1" applyBorder="1" applyAlignment="1">
      <alignment horizontal="center" vertical="center" wrapText="1" readingOrder="1"/>
    </xf>
    <xf numFmtId="0" fontId="61" fillId="0" borderId="137" xfId="0" applyFont="1" applyFill="1" applyBorder="1" applyAlignment="1">
      <alignment horizontal="center" vertical="center" wrapText="1" readingOrder="1"/>
    </xf>
    <xf numFmtId="17" fontId="61" fillId="0" borderId="137" xfId="89" applyNumberFormat="1" applyFont="1" applyFill="1" applyBorder="1" applyAlignment="1">
      <alignment horizontal="center" vertical="center" wrapText="1" readingOrder="1"/>
    </xf>
    <xf numFmtId="0" fontId="61" fillId="0" borderId="137" xfId="68" applyFont="1" applyFill="1" applyBorder="1" applyAlignment="1">
      <alignment horizontal="center" vertical="center" wrapText="1" readingOrder="1"/>
    </xf>
    <xf numFmtId="0" fontId="61" fillId="0" borderId="140" xfId="89" applyFont="1" applyFill="1" applyBorder="1" applyAlignment="1">
      <alignment vertical="center" wrapText="1" readingOrder="1"/>
    </xf>
    <xf numFmtId="1" fontId="61" fillId="0" borderId="137" xfId="89" applyNumberFormat="1" applyFont="1" applyFill="1" applyBorder="1" applyAlignment="1">
      <alignment horizontal="center" vertical="center" wrapText="1" readingOrder="1"/>
    </xf>
    <xf numFmtId="0" fontId="61" fillId="0" borderId="140" xfId="89" applyFont="1" applyFill="1" applyBorder="1" applyAlignment="1">
      <alignment horizontal="left" vertical="center" wrapText="1" readingOrder="1"/>
    </xf>
    <xf numFmtId="0" fontId="65" fillId="0" borderId="137" xfId="0" applyFont="1" applyFill="1" applyBorder="1" applyAlignment="1">
      <alignment vertical="center"/>
    </xf>
    <xf numFmtId="0" fontId="61" fillId="0" borderId="137" xfId="2" applyFont="1" applyFill="1" applyBorder="1" applyAlignment="1">
      <alignment horizontal="center" vertical="center" wrapText="1" readingOrder="1"/>
    </xf>
    <xf numFmtId="0" fontId="61" fillId="0" borderId="137" xfId="2" quotePrefix="1" applyFont="1" applyFill="1" applyBorder="1" applyAlignment="1">
      <alignment horizontal="center" vertical="center" wrapText="1" readingOrder="1"/>
    </xf>
    <xf numFmtId="1" fontId="61" fillId="0" borderId="137" xfId="2" applyNumberFormat="1" applyFont="1" applyFill="1" applyBorder="1" applyAlignment="1">
      <alignment horizontal="center" vertical="center" wrapText="1" readingOrder="1"/>
    </xf>
    <xf numFmtId="17" fontId="61" fillId="0" borderId="137" xfId="2" applyNumberFormat="1" applyFont="1" applyFill="1" applyBorder="1" applyAlignment="1">
      <alignment horizontal="center" vertical="center" wrapText="1" readingOrder="1"/>
    </xf>
    <xf numFmtId="0" fontId="61" fillId="0" borderId="140" xfId="2" applyFont="1" applyFill="1" applyBorder="1" applyAlignment="1">
      <alignment horizontal="left" vertical="center" wrapText="1" readingOrder="1"/>
    </xf>
    <xf numFmtId="17" fontId="61" fillId="0" borderId="137" xfId="0" applyNumberFormat="1" applyFont="1" applyFill="1" applyBorder="1" applyAlignment="1">
      <alignment horizontal="center" vertical="center" wrapText="1" readingOrder="1"/>
    </xf>
    <xf numFmtId="0" fontId="61" fillId="0" borderId="140" xfId="0" applyFont="1" applyFill="1" applyBorder="1" applyAlignment="1">
      <alignment horizontal="left" vertical="center" wrapText="1" readingOrder="1"/>
    </xf>
    <xf numFmtId="1" fontId="61" fillId="0" borderId="137" xfId="0" applyNumberFormat="1" applyFont="1" applyFill="1" applyBorder="1" applyAlignment="1">
      <alignment horizontal="center" vertical="center" wrapText="1" readingOrder="1"/>
    </xf>
    <xf numFmtId="190" fontId="61" fillId="0" borderId="137" xfId="0" applyNumberFormat="1" applyFont="1" applyFill="1" applyBorder="1" applyAlignment="1">
      <alignment horizontal="center" vertical="center" wrapText="1" readingOrder="1"/>
    </xf>
    <xf numFmtId="4" fontId="61" fillId="0" borderId="137" xfId="0" applyNumberFormat="1" applyFont="1" applyFill="1" applyBorder="1" applyAlignment="1">
      <alignment horizontal="center" vertical="center" wrapText="1" readingOrder="1"/>
    </xf>
    <xf numFmtId="3" fontId="61" fillId="0" borderId="137" xfId="0" applyNumberFormat="1" applyFont="1" applyFill="1" applyBorder="1" applyAlignment="1">
      <alignment horizontal="center" vertical="center" wrapText="1" readingOrder="1"/>
    </xf>
    <xf numFmtId="0" fontId="61" fillId="0" borderId="137" xfId="92" applyFont="1" applyFill="1" applyBorder="1" applyAlignment="1">
      <alignment horizontal="center" vertical="center" wrapText="1" readingOrder="1"/>
    </xf>
    <xf numFmtId="17" fontId="61" fillId="0" borderId="137" xfId="92" applyNumberFormat="1" applyFont="1" applyFill="1" applyBorder="1" applyAlignment="1">
      <alignment horizontal="center" vertical="center" wrapText="1" readingOrder="1"/>
    </xf>
    <xf numFmtId="0" fontId="61" fillId="0" borderId="137" xfId="92" quotePrefix="1" applyFont="1" applyFill="1" applyBorder="1" applyAlignment="1">
      <alignment horizontal="center" vertical="center" wrapText="1" readingOrder="1"/>
    </xf>
    <xf numFmtId="0" fontId="61" fillId="0" borderId="140" xfId="92" applyFont="1" applyFill="1" applyBorder="1" applyAlignment="1">
      <alignment horizontal="left" vertical="center" wrapText="1" readingOrder="1"/>
    </xf>
    <xf numFmtId="1" fontId="61" fillId="0" borderId="137" xfId="92" applyNumberFormat="1" applyFont="1" applyFill="1" applyBorder="1" applyAlignment="1">
      <alignment horizontal="center" vertical="center" wrapText="1" readingOrder="1"/>
    </xf>
    <xf numFmtId="0" fontId="61" fillId="0" borderId="140" xfId="92" quotePrefix="1" applyFont="1" applyFill="1" applyBorder="1" applyAlignment="1">
      <alignment horizontal="left" vertical="center" wrapText="1" readingOrder="1"/>
    </xf>
    <xf numFmtId="17" fontId="61" fillId="0" borderId="137" xfId="0" quotePrefix="1" applyNumberFormat="1" applyFont="1" applyFill="1" applyBorder="1" applyAlignment="1">
      <alignment horizontal="center" vertical="center" wrapText="1" readingOrder="1"/>
    </xf>
    <xf numFmtId="189" fontId="61" fillId="0" borderId="137" xfId="92" applyNumberFormat="1" applyFont="1" applyFill="1" applyBorder="1" applyAlignment="1">
      <alignment horizontal="center" vertical="center" wrapText="1" readingOrder="1"/>
    </xf>
    <xf numFmtId="191" fontId="61" fillId="0" borderId="137" xfId="92" applyNumberFormat="1" applyFont="1" applyFill="1" applyBorder="1" applyAlignment="1">
      <alignment horizontal="center" vertical="center" wrapText="1" readingOrder="1"/>
    </xf>
    <xf numFmtId="191" fontId="61" fillId="0" borderId="137" xfId="0" applyNumberFormat="1" applyFont="1" applyFill="1" applyBorder="1" applyAlignment="1">
      <alignment horizontal="center" vertical="center" wrapText="1" readingOrder="1"/>
    </xf>
    <xf numFmtId="0" fontId="61" fillId="0" borderId="140" xfId="0" quotePrefix="1" applyFont="1" applyFill="1" applyBorder="1" applyAlignment="1">
      <alignment horizontal="left" vertical="center" wrapText="1" readingOrder="1"/>
    </xf>
    <xf numFmtId="189" fontId="61" fillId="0" borderId="137" xfId="0" applyNumberFormat="1" applyFont="1" applyFill="1" applyBorder="1" applyAlignment="1">
      <alignment horizontal="center" vertical="center" wrapText="1" readingOrder="1"/>
    </xf>
    <xf numFmtId="190" fontId="61" fillId="0" borderId="137" xfId="2" applyNumberFormat="1" applyFont="1" applyFill="1" applyBorder="1" applyAlignment="1">
      <alignment horizontal="center" vertical="center" wrapText="1" readingOrder="1"/>
    </xf>
    <xf numFmtId="2" fontId="61" fillId="0" borderId="137" xfId="2" applyNumberFormat="1" applyFont="1" applyFill="1" applyBorder="1" applyAlignment="1">
      <alignment horizontal="center" vertical="center" wrapText="1" readingOrder="1"/>
    </xf>
    <xf numFmtId="3" fontId="61" fillId="0" borderId="137" xfId="2" applyNumberFormat="1" applyFont="1" applyFill="1" applyBorder="1" applyAlignment="1">
      <alignment horizontal="center" vertical="center" wrapText="1" readingOrder="1"/>
    </xf>
    <xf numFmtId="191" fontId="61" fillId="0" borderId="137" xfId="2" applyNumberFormat="1" applyFont="1" applyFill="1" applyBorder="1" applyAlignment="1">
      <alignment horizontal="center" vertical="center" wrapText="1" readingOrder="1"/>
    </xf>
    <xf numFmtId="0" fontId="61" fillId="0" borderId="137" xfId="2" applyFont="1" applyFill="1" applyBorder="1" applyAlignment="1">
      <alignment horizontal="center" vertical="center"/>
    </xf>
    <xf numFmtId="0" fontId="61" fillId="0" borderId="137" xfId="2" applyFont="1" applyFill="1" applyBorder="1" applyAlignment="1">
      <alignment horizontal="center" vertical="center" wrapText="1"/>
    </xf>
    <xf numFmtId="0" fontId="61" fillId="0" borderId="137" xfId="2" applyFont="1" applyFill="1" applyBorder="1" applyAlignment="1">
      <alignment horizontal="center" vertical="center" readingOrder="1"/>
    </xf>
    <xf numFmtId="0" fontId="61" fillId="0" borderId="140" xfId="2" applyFont="1" applyFill="1" applyBorder="1" applyAlignment="1">
      <alignment horizontal="left" vertical="center" wrapText="1"/>
    </xf>
    <xf numFmtId="1" fontId="61" fillId="0" borderId="137" xfId="68" applyNumberFormat="1" applyFont="1" applyFill="1" applyBorder="1" applyAlignment="1">
      <alignment horizontal="center" vertical="center" wrapText="1" readingOrder="1"/>
    </xf>
    <xf numFmtId="2" fontId="61" fillId="0" borderId="137" xfId="68" applyNumberFormat="1" applyFont="1" applyFill="1" applyBorder="1" applyAlignment="1">
      <alignment horizontal="center" vertical="center" wrapText="1" readingOrder="1"/>
    </xf>
    <xf numFmtId="17" fontId="61" fillId="0" borderId="137" xfId="68" applyNumberFormat="1" applyFont="1" applyFill="1" applyBorder="1" applyAlignment="1">
      <alignment horizontal="center" vertical="center" wrapText="1" readingOrder="1"/>
    </xf>
    <xf numFmtId="0" fontId="61" fillId="0" borderId="140" xfId="68" applyFont="1" applyFill="1" applyBorder="1" applyAlignment="1">
      <alignment horizontal="left" vertical="center" wrapText="1" readingOrder="1"/>
    </xf>
    <xf numFmtId="190" fontId="61" fillId="0" borderId="137" xfId="68" applyNumberFormat="1" applyFont="1" applyFill="1" applyBorder="1" applyAlignment="1">
      <alignment horizontal="center" vertical="center" wrapText="1" readingOrder="1"/>
    </xf>
    <xf numFmtId="193" fontId="61" fillId="0" borderId="137" xfId="68" applyNumberFormat="1" applyFont="1" applyFill="1" applyBorder="1" applyAlignment="1">
      <alignment horizontal="center" vertical="center" wrapText="1" readingOrder="1"/>
    </xf>
    <xf numFmtId="190" fontId="61" fillId="0" borderId="137" xfId="92" applyNumberFormat="1" applyFont="1" applyFill="1" applyBorder="1" applyAlignment="1">
      <alignment horizontal="center" vertical="center" wrapText="1" readingOrder="1"/>
    </xf>
    <xf numFmtId="191" fontId="61" fillId="0" borderId="137" xfId="0" quotePrefix="1" applyNumberFormat="1" applyFont="1" applyFill="1" applyBorder="1" applyAlignment="1">
      <alignment horizontal="center" vertical="center" wrapText="1" readingOrder="1"/>
    </xf>
    <xf numFmtId="14" fontId="0" fillId="0" borderId="72" xfId="0" applyNumberFormat="1" applyBorder="1"/>
    <xf numFmtId="0" fontId="65" fillId="0" borderId="0" xfId="0" applyFont="1" applyFill="1" applyBorder="1" applyAlignment="1">
      <alignment vertical="center"/>
    </xf>
    <xf numFmtId="0" fontId="65" fillId="0" borderId="0" xfId="0" applyFont="1" applyFill="1" applyBorder="1" applyAlignment="1">
      <alignment horizontal="left" vertical="center" wrapText="1"/>
    </xf>
    <xf numFmtId="0" fontId="61" fillId="0" borderId="0" xfId="0" applyFont="1" applyFill="1" applyBorder="1" applyAlignment="1">
      <alignment horizontal="center" vertical="center" wrapText="1" readingOrder="1"/>
    </xf>
    <xf numFmtId="0" fontId="61" fillId="0" borderId="0" xfId="68" applyFont="1" applyFill="1" applyBorder="1" applyAlignment="1">
      <alignment horizontal="center" vertical="center" wrapText="1" readingOrder="1"/>
    </xf>
    <xf numFmtId="191" fontId="61" fillId="0" borderId="0" xfId="0" applyNumberFormat="1" applyFont="1" applyFill="1" applyBorder="1" applyAlignment="1">
      <alignment horizontal="center" vertical="center" wrapText="1" readingOrder="1"/>
    </xf>
    <xf numFmtId="17" fontId="61" fillId="0" borderId="0" xfId="0" applyNumberFormat="1" applyFont="1" applyFill="1" applyBorder="1" applyAlignment="1">
      <alignment horizontal="center" vertical="center" wrapText="1" readingOrder="1"/>
    </xf>
    <xf numFmtId="0" fontId="61" fillId="0" borderId="0" xfId="0" quotePrefix="1" applyFont="1" applyFill="1" applyBorder="1" applyAlignment="1">
      <alignment horizontal="left" vertical="center" wrapText="1" readingOrder="1"/>
    </xf>
    <xf numFmtId="0" fontId="65" fillId="0" borderId="141" xfId="0" applyFont="1" applyFill="1" applyBorder="1" applyAlignment="1">
      <alignment vertical="center" wrapText="1"/>
    </xf>
    <xf numFmtId="0" fontId="56" fillId="24" borderId="139" xfId="0" applyFont="1" applyFill="1" applyBorder="1" applyAlignment="1">
      <alignment horizontal="center" wrapText="1" readingOrder="1"/>
    </xf>
    <xf numFmtId="0" fontId="61" fillId="0" borderId="138" xfId="0" applyFont="1" applyFill="1" applyBorder="1" applyAlignment="1">
      <alignment horizontal="center" vertical="center" wrapText="1" readingOrder="1"/>
    </xf>
    <xf numFmtId="0" fontId="61" fillId="0" borderId="138" xfId="68" applyFont="1" applyFill="1" applyBorder="1" applyAlignment="1">
      <alignment horizontal="center" vertical="center" wrapText="1" readingOrder="1"/>
    </xf>
    <xf numFmtId="191" fontId="61" fillId="0" borderId="138" xfId="0" applyNumberFormat="1" applyFont="1" applyFill="1" applyBorder="1" applyAlignment="1">
      <alignment horizontal="center" vertical="center" wrapText="1" readingOrder="1"/>
    </xf>
    <xf numFmtId="17" fontId="61" fillId="0" borderId="138" xfId="0" applyNumberFormat="1" applyFont="1" applyFill="1" applyBorder="1" applyAlignment="1">
      <alignment horizontal="center" vertical="center" wrapText="1" readingOrder="1"/>
    </xf>
    <xf numFmtId="0" fontId="61" fillId="0" borderId="136" xfId="0" quotePrefix="1" applyFont="1" applyFill="1" applyBorder="1" applyAlignment="1">
      <alignment horizontal="left" vertical="center" wrapText="1" readingOrder="1"/>
    </xf>
    <xf numFmtId="0" fontId="65" fillId="0" borderId="143" xfId="0" applyFont="1" applyFill="1" applyBorder="1" applyAlignment="1">
      <alignment horizontal="left" vertical="center" wrapText="1"/>
    </xf>
    <xf numFmtId="0" fontId="65" fillId="0" borderId="143" xfId="0" applyFont="1" applyFill="1" applyBorder="1" applyAlignment="1">
      <alignment horizontal="left" vertical="center" wrapText="1" readingOrder="1"/>
    </xf>
    <xf numFmtId="0" fontId="65" fillId="0" borderId="143" xfId="89" applyFont="1" applyFill="1" applyBorder="1" applyAlignment="1">
      <alignment horizontal="left" vertical="center" wrapText="1"/>
    </xf>
    <xf numFmtId="0" fontId="65" fillId="0" borderId="141" xfId="92" applyFont="1" applyFill="1" applyBorder="1" applyAlignment="1">
      <alignment horizontal="left" vertical="center" wrapText="1" readingOrder="1"/>
    </xf>
    <xf numFmtId="0" fontId="65" fillId="0" borderId="143" xfId="92" applyFont="1" applyFill="1" applyBorder="1" applyAlignment="1">
      <alignment horizontal="left" vertical="center" wrapText="1"/>
    </xf>
    <xf numFmtId="0" fontId="65" fillId="0" borderId="141" xfId="0" applyFont="1" applyFill="1" applyBorder="1" applyAlignment="1">
      <alignment horizontal="left" vertical="center" wrapText="1"/>
    </xf>
    <xf numFmtId="0" fontId="61" fillId="0" borderId="141" xfId="0" applyFont="1" applyFill="1" applyBorder="1" applyAlignment="1">
      <alignment horizontal="left" vertical="center" wrapText="1" readingOrder="1"/>
    </xf>
    <xf numFmtId="0" fontId="65" fillId="0" borderId="141" xfId="89" applyFont="1" applyFill="1" applyBorder="1" applyAlignment="1">
      <alignment horizontal="left" vertical="center" wrapText="1"/>
    </xf>
    <xf numFmtId="0" fontId="65" fillId="0" borderId="141" xfId="89" applyFont="1" applyFill="1" applyBorder="1" applyAlignment="1">
      <alignment vertical="center" wrapText="1"/>
    </xf>
    <xf numFmtId="0" fontId="61" fillId="0" borderId="141" xfId="92" applyFont="1" applyFill="1" applyBorder="1" applyAlignment="1">
      <alignment horizontal="left" vertical="center" wrapText="1" readingOrder="1"/>
    </xf>
    <xf numFmtId="0" fontId="56" fillId="24" borderId="142" xfId="0" applyFont="1" applyFill="1" applyBorder="1" applyAlignment="1">
      <alignment horizontal="center" wrapText="1" readingOrder="1"/>
    </xf>
    <xf numFmtId="0" fontId="58" fillId="0" borderId="0" xfId="0" applyFont="1" applyBorder="1"/>
    <xf numFmtId="0" fontId="66" fillId="0" borderId="0" xfId="0" applyFont="1" applyBorder="1" applyAlignment="1">
      <alignment horizontal="left" vertical="top" wrapText="1"/>
    </xf>
    <xf numFmtId="192" fontId="67" fillId="0" borderId="0" xfId="0" applyNumberFormat="1" applyFont="1" applyBorder="1" applyAlignment="1">
      <alignment horizontal="left" vertical="top" shrinkToFit="1"/>
    </xf>
    <xf numFmtId="0" fontId="59" fillId="33" borderId="0" xfId="0" applyFont="1" applyFill="1" applyBorder="1"/>
    <xf numFmtId="14" fontId="1" fillId="33" borderId="0" xfId="0" applyNumberFormat="1" applyFont="1" applyFill="1" applyBorder="1"/>
    <xf numFmtId="0" fontId="72" fillId="24" borderId="137" xfId="0" applyFont="1" applyFill="1" applyBorder="1" applyAlignment="1">
      <alignment vertical="top" wrapText="1" readingOrder="1"/>
    </xf>
    <xf numFmtId="0" fontId="72" fillId="24" borderId="141" xfId="0" applyFont="1" applyFill="1" applyBorder="1" applyAlignment="1">
      <alignment horizontal="center" vertical="top" wrapText="1" readingOrder="1"/>
    </xf>
    <xf numFmtId="0" fontId="72" fillId="24" borderId="137" xfId="0" applyFont="1" applyFill="1" applyBorder="1" applyAlignment="1">
      <alignment horizontal="center" vertical="top" wrapText="1" readingOrder="1"/>
    </xf>
    <xf numFmtId="0" fontId="72" fillId="24" borderId="140" xfId="0" applyFont="1" applyFill="1" applyBorder="1" applyAlignment="1">
      <alignment horizontal="center" vertical="top" wrapText="1" readingOrder="1"/>
    </xf>
    <xf numFmtId="0" fontId="73" fillId="0" borderId="0" xfId="0" applyFont="1" applyAlignment="1">
      <alignment vertical="top"/>
    </xf>
    <xf numFmtId="0" fontId="72" fillId="24" borderId="137" xfId="0" quotePrefix="1" applyFont="1" applyFill="1" applyBorder="1" applyAlignment="1">
      <alignment horizontal="center" vertical="top" wrapText="1" readingOrder="1"/>
    </xf>
    <xf numFmtId="0" fontId="61" fillId="28" borderId="137" xfId="122" applyFont="1" applyFill="1" applyBorder="1" applyAlignment="1">
      <alignment horizontal="center" vertical="center" wrapText="1" readingOrder="1"/>
    </xf>
    <xf numFmtId="0" fontId="0" fillId="0" borderId="0" xfId="0" applyAlignment="1">
      <alignment horizontal="left" wrapText="1"/>
    </xf>
    <xf numFmtId="0" fontId="35" fillId="5" borderId="10" xfId="0" applyFont="1" applyFill="1" applyBorder="1" applyAlignment="1">
      <alignment vertical="center" wrapText="1"/>
    </xf>
    <xf numFmtId="0" fontId="35" fillId="5" borderId="15" xfId="0" applyFont="1" applyFill="1" applyBorder="1" applyAlignment="1">
      <alignment vertical="center" wrapText="1"/>
    </xf>
    <xf numFmtId="0" fontId="34" fillId="4" borderId="3" xfId="89" applyFont="1" applyFill="1" applyBorder="1" applyAlignment="1">
      <alignment horizontal="left" vertical="center" wrapText="1" readingOrder="1"/>
    </xf>
    <xf numFmtId="0" fontId="34" fillId="4" borderId="19" xfId="89" applyFont="1" applyFill="1" applyBorder="1" applyAlignment="1">
      <alignment horizontal="left" vertical="center" wrapText="1" readingOrder="1"/>
    </xf>
    <xf numFmtId="0" fontId="35" fillId="5" borderId="21" xfId="0" applyFont="1" applyFill="1" applyBorder="1" applyAlignment="1">
      <alignment vertical="center" wrapText="1"/>
    </xf>
    <xf numFmtId="0" fontId="35" fillId="5" borderId="42" xfId="0" applyFont="1" applyFill="1" applyBorder="1" applyAlignment="1">
      <alignment vertical="center" wrapText="1"/>
    </xf>
    <xf numFmtId="0" fontId="0" fillId="0" borderId="42" xfId="0" applyBorder="1" applyAlignment="1">
      <alignment vertical="center" wrapText="1"/>
    </xf>
    <xf numFmtId="0" fontId="32" fillId="2" borderId="33" xfId="0" applyFont="1" applyFill="1" applyBorder="1" applyAlignment="1">
      <alignment horizontal="center" vertical="center" wrapText="1" readingOrder="1"/>
    </xf>
    <xf numFmtId="0" fontId="32" fillId="2" borderId="37" xfId="0" applyFont="1" applyFill="1" applyBorder="1" applyAlignment="1">
      <alignment horizontal="center" vertical="center" wrapText="1" readingOrder="1"/>
    </xf>
    <xf numFmtId="0" fontId="32" fillId="2" borderId="36" xfId="0" applyFont="1" applyFill="1" applyBorder="1" applyAlignment="1">
      <alignment horizontal="center" vertical="center" wrapText="1" readingOrder="1"/>
    </xf>
    <xf numFmtId="0" fontId="35" fillId="5" borderId="14" xfId="89" applyFont="1" applyFill="1" applyBorder="1" applyAlignment="1">
      <alignment vertical="center" wrapText="1"/>
    </xf>
    <xf numFmtId="0" fontId="37" fillId="5" borderId="15" xfId="2" applyFont="1" applyFill="1" applyBorder="1" applyAlignment="1">
      <alignment vertical="center" wrapText="1"/>
    </xf>
    <xf numFmtId="0" fontId="35" fillId="0" borderId="10" xfId="89" applyFont="1" applyBorder="1" applyAlignment="1">
      <alignment vertical="center" wrapText="1"/>
    </xf>
    <xf numFmtId="0" fontId="35" fillId="0" borderId="14" xfId="89" applyFont="1" applyBorder="1" applyAlignment="1">
      <alignment vertical="center" wrapText="1"/>
    </xf>
    <xf numFmtId="0" fontId="35" fillId="0" borderId="15" xfId="89" applyFont="1" applyBorder="1" applyAlignment="1">
      <alignment vertical="center" wrapText="1"/>
    </xf>
    <xf numFmtId="0" fontId="35" fillId="0" borderId="21" xfId="0" applyFont="1" applyBorder="1" applyAlignment="1">
      <alignment horizontal="center" vertical="center"/>
    </xf>
    <xf numFmtId="0" fontId="35" fillId="0" borderId="42" xfId="0" applyFont="1" applyBorder="1" applyAlignment="1">
      <alignment horizontal="center" vertical="center"/>
    </xf>
    <xf numFmtId="0" fontId="0" fillId="0" borderId="42" xfId="0" applyBorder="1" applyAlignment="1"/>
    <xf numFmtId="0" fontId="35" fillId="5" borderId="14" xfId="0" applyFont="1" applyFill="1" applyBorder="1" applyAlignment="1">
      <alignment vertical="center" wrapText="1"/>
    </xf>
    <xf numFmtId="0" fontId="38" fillId="5" borderId="10" xfId="0" applyFont="1" applyFill="1" applyBorder="1" applyAlignment="1">
      <alignment vertical="center" wrapText="1" readingOrder="1"/>
    </xf>
    <xf numFmtId="0" fontId="38" fillId="5" borderId="14" xfId="0" applyFont="1" applyFill="1" applyBorder="1" applyAlignment="1">
      <alignment vertical="center" wrapText="1" readingOrder="1"/>
    </xf>
    <xf numFmtId="0" fontId="38" fillId="5" borderId="15" xfId="0" applyFont="1" applyFill="1" applyBorder="1" applyAlignment="1">
      <alignment vertical="center" wrapText="1" readingOrder="1"/>
    </xf>
    <xf numFmtId="0" fontId="35" fillId="2" borderId="33" xfId="0" applyFont="1" applyFill="1" applyBorder="1" applyAlignment="1">
      <alignment horizontal="center" vertical="center" wrapText="1" readingOrder="1"/>
    </xf>
    <xf numFmtId="0" fontId="35" fillId="2" borderId="37" xfId="0" applyFont="1" applyFill="1" applyBorder="1" applyAlignment="1">
      <alignment horizontal="center" vertical="center" wrapText="1" readingOrder="1"/>
    </xf>
    <xf numFmtId="0" fontId="35" fillId="2" borderId="36" xfId="0" applyFont="1" applyFill="1" applyBorder="1" applyAlignment="1">
      <alignment horizontal="center" vertical="center" wrapText="1" readingOrder="1"/>
    </xf>
    <xf numFmtId="0" fontId="35" fillId="0" borderId="10"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35" fillId="0" borderId="10" xfId="92" applyFont="1" applyBorder="1" applyAlignment="1">
      <alignment horizontal="left" vertical="center" wrapText="1"/>
    </xf>
    <xf numFmtId="0" fontId="35" fillId="0" borderId="14" xfId="92" applyFont="1" applyBorder="1" applyAlignment="1">
      <alignment horizontal="left" vertical="center" wrapText="1"/>
    </xf>
    <xf numFmtId="0" fontId="35" fillId="0" borderId="15" xfId="92" applyFont="1" applyBorder="1" applyAlignment="1">
      <alignment horizontal="left" vertical="center" wrapText="1"/>
    </xf>
    <xf numFmtId="0" fontId="35" fillId="0" borderId="10" xfId="0" applyFont="1" applyBorder="1" applyAlignment="1">
      <alignment vertical="center" wrapText="1"/>
    </xf>
    <xf numFmtId="0" fontId="35" fillId="0" borderId="15" xfId="0" applyFont="1" applyBorder="1" applyAlignment="1">
      <alignment vertical="center" wrapText="1"/>
    </xf>
    <xf numFmtId="0" fontId="35" fillId="0" borderId="14" xfId="0" applyFont="1" applyBorder="1" applyAlignment="1">
      <alignment vertical="center" wrapText="1"/>
    </xf>
    <xf numFmtId="0" fontId="35" fillId="0" borderId="21" xfId="0" applyFont="1" applyBorder="1" applyAlignment="1">
      <alignment vertical="center"/>
    </xf>
    <xf numFmtId="0" fontId="35" fillId="0" borderId="42" xfId="0" applyFont="1" applyBorder="1" applyAlignment="1">
      <alignment vertical="center"/>
    </xf>
    <xf numFmtId="0" fontId="34" fillId="0" borderId="10" xfId="0" applyFont="1" applyBorder="1" applyAlignment="1">
      <alignment horizontal="center"/>
    </xf>
    <xf numFmtId="0" fontId="34" fillId="0" borderId="20" xfId="0" applyFont="1" applyBorder="1" applyAlignment="1">
      <alignment horizontal="center"/>
    </xf>
    <xf numFmtId="0" fontId="34" fillId="0" borderId="21" xfId="0" applyFont="1" applyBorder="1" applyAlignment="1">
      <alignment horizontal="center"/>
    </xf>
    <xf numFmtId="0" fontId="35" fillId="0" borderId="63"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65" fillId="0" borderId="67" xfId="0" applyFont="1" applyBorder="1" applyAlignment="1">
      <alignment horizontal="left"/>
    </xf>
    <xf numFmtId="0" fontId="65" fillId="0" borderId="69" xfId="0" applyFont="1" applyBorder="1" applyAlignment="1">
      <alignment horizontal="left"/>
    </xf>
    <xf numFmtId="0" fontId="65" fillId="0" borderId="70" xfId="0" applyFont="1" applyBorder="1" applyAlignment="1">
      <alignment horizontal="left"/>
    </xf>
    <xf numFmtId="0" fontId="65" fillId="0" borderId="71" xfId="0" applyFont="1" applyBorder="1" applyAlignment="1">
      <alignment horizontal="left"/>
    </xf>
    <xf numFmtId="0" fontId="65" fillId="0" borderId="66" xfId="0" applyFont="1" applyBorder="1" applyAlignment="1">
      <alignment horizontal="left"/>
    </xf>
    <xf numFmtId="0" fontId="65" fillId="0" borderId="68" xfId="0" applyFont="1" applyBorder="1" applyAlignment="1">
      <alignment horizontal="left"/>
    </xf>
    <xf numFmtId="0" fontId="59" fillId="25" borderId="20" xfId="0" applyFont="1" applyFill="1" applyBorder="1" applyAlignment="1">
      <alignment horizontal="left" vertical="center"/>
    </xf>
    <xf numFmtId="0" fontId="58" fillId="25" borderId="0" xfId="0" applyFont="1" applyFill="1" applyAlignment="1">
      <alignment horizontal="left" vertical="center"/>
    </xf>
    <xf numFmtId="0" fontId="65" fillId="26" borderId="93" xfId="0" applyFont="1" applyFill="1" applyBorder="1" applyAlignment="1">
      <alignment vertical="center" wrapText="1"/>
    </xf>
    <xf numFmtId="0" fontId="65" fillId="26" borderId="88" xfId="0" applyFont="1" applyFill="1" applyBorder="1" applyAlignment="1">
      <alignment vertical="center" wrapText="1"/>
    </xf>
    <xf numFmtId="0" fontId="64" fillId="0" borderId="0" xfId="0" applyFont="1" applyAlignment="1">
      <alignment horizontal="left" wrapText="1" readingOrder="1"/>
    </xf>
    <xf numFmtId="0" fontId="59" fillId="25" borderId="82" xfId="0" applyFont="1" applyFill="1" applyBorder="1" applyAlignment="1">
      <alignment horizontal="left" vertical="center"/>
    </xf>
    <xf numFmtId="0" fontId="59" fillId="25" borderId="0" xfId="0" applyFont="1" applyFill="1" applyAlignment="1">
      <alignment horizontal="left" vertical="center"/>
    </xf>
    <xf numFmtId="0" fontId="59" fillId="26" borderId="103" xfId="0" applyFont="1" applyFill="1" applyBorder="1" applyAlignment="1">
      <alignment vertical="center" wrapText="1"/>
    </xf>
    <xf numFmtId="0" fontId="59" fillId="26" borderId="88" xfId="0" applyFont="1" applyFill="1" applyBorder="1" applyAlignment="1">
      <alignment vertical="center" wrapText="1"/>
    </xf>
    <xf numFmtId="0" fontId="59" fillId="26" borderId="104" xfId="0" applyFont="1" applyFill="1" applyBorder="1" applyAlignment="1">
      <alignment vertical="center" wrapText="1"/>
    </xf>
    <xf numFmtId="0" fontId="59" fillId="27" borderId="93" xfId="0" applyFont="1" applyFill="1" applyBorder="1" applyAlignment="1">
      <alignment vertical="center" wrapText="1"/>
    </xf>
    <xf numFmtId="0" fontId="59" fillId="27" borderId="104" xfId="0" applyFont="1" applyFill="1" applyBorder="1" applyAlignment="1">
      <alignment vertical="center" wrapText="1"/>
    </xf>
    <xf numFmtId="0" fontId="59" fillId="26" borderId="93" xfId="0" applyFont="1" applyFill="1" applyBorder="1" applyAlignment="1">
      <alignment vertical="center" wrapText="1"/>
    </xf>
    <xf numFmtId="0" fontId="59" fillId="27" borderId="93" xfId="92" applyFont="1" applyFill="1" applyBorder="1" applyAlignment="1">
      <alignment horizontal="left" vertical="center" wrapText="1"/>
    </xf>
    <xf numFmtId="0" fontId="59" fillId="27" borderId="88" xfId="92" applyFont="1" applyFill="1" applyBorder="1" applyAlignment="1">
      <alignment horizontal="left" vertical="center" wrapText="1"/>
    </xf>
    <xf numFmtId="0" fontId="59" fillId="27" borderId="104" xfId="92" applyFont="1" applyFill="1" applyBorder="1" applyAlignment="1">
      <alignment horizontal="left" vertical="center" wrapText="1"/>
    </xf>
    <xf numFmtId="0" fontId="65" fillId="26" borderId="93" xfId="0" applyFont="1" applyFill="1" applyBorder="1" applyAlignment="1">
      <alignment horizontal="left" vertical="center" wrapText="1"/>
    </xf>
    <xf numFmtId="0" fontId="65" fillId="26" borderId="88" xfId="0" applyFont="1" applyFill="1" applyBorder="1" applyAlignment="1">
      <alignment horizontal="left" vertical="center" wrapText="1"/>
    </xf>
    <xf numFmtId="0" fontId="65" fillId="27" borderId="88" xfId="0" applyFont="1" applyFill="1" applyBorder="1" applyAlignment="1">
      <alignment horizontal="left" vertical="center" wrapText="1"/>
    </xf>
    <xf numFmtId="0" fontId="65" fillId="27" borderId="104" xfId="0" applyFont="1" applyFill="1" applyBorder="1" applyAlignment="1">
      <alignment horizontal="left" vertical="center" wrapText="1"/>
    </xf>
    <xf numFmtId="0" fontId="59" fillId="25" borderId="75" xfId="0" applyFont="1" applyFill="1" applyBorder="1" applyAlignment="1">
      <alignment vertical="center" wrapText="1"/>
    </xf>
    <xf numFmtId="0" fontId="59" fillId="25" borderId="76" xfId="0" applyFont="1" applyFill="1" applyBorder="1" applyAlignment="1">
      <alignment vertical="center" wrapText="1"/>
    </xf>
    <xf numFmtId="0" fontId="58" fillId="25" borderId="76" xfId="0" applyFont="1" applyFill="1" applyBorder="1" applyAlignment="1">
      <alignment vertical="center" wrapText="1"/>
    </xf>
    <xf numFmtId="0" fontId="59" fillId="27" borderId="88" xfId="0" applyFont="1" applyFill="1" applyBorder="1" applyAlignment="1">
      <alignment vertical="center" wrapText="1"/>
    </xf>
    <xf numFmtId="0" fontId="59" fillId="25" borderId="100" xfId="0" applyFont="1" applyFill="1" applyBorder="1" applyAlignment="1">
      <alignment horizontal="left" vertical="center"/>
    </xf>
    <xf numFmtId="0" fontId="59" fillId="25" borderId="81" xfId="0" applyFont="1" applyFill="1" applyBorder="1" applyAlignment="1">
      <alignment horizontal="left" vertical="center"/>
    </xf>
    <xf numFmtId="0" fontId="59" fillId="27" borderId="89" xfId="0" applyFont="1" applyFill="1" applyBorder="1" applyAlignment="1">
      <alignment horizontal="left" vertical="center" wrapText="1"/>
    </xf>
    <xf numFmtId="0" fontId="59" fillId="27" borderId="91" xfId="0" applyFont="1" applyFill="1" applyBorder="1" applyAlignment="1">
      <alignment horizontal="left" vertical="center" wrapText="1"/>
    </xf>
    <xf numFmtId="0" fontId="62" fillId="26" borderId="91" xfId="0" applyFont="1" applyFill="1" applyBorder="1" applyAlignment="1">
      <alignment vertical="center" wrapText="1" readingOrder="1"/>
    </xf>
    <xf numFmtId="0" fontId="35" fillId="5" borderId="10" xfId="89" applyFont="1" applyFill="1" applyBorder="1" applyAlignment="1">
      <alignment vertical="center" wrapText="1"/>
    </xf>
    <xf numFmtId="0" fontId="36" fillId="4" borderId="3" xfId="89" applyFont="1" applyFill="1" applyBorder="1" applyAlignment="1">
      <alignment horizontal="left" vertical="center" wrapText="1" readingOrder="1"/>
    </xf>
    <xf numFmtId="0" fontId="36" fillId="4" borderId="19" xfId="89" applyFont="1" applyFill="1" applyBorder="1" applyAlignment="1">
      <alignment horizontal="left" vertical="center" wrapText="1" readingOrder="1"/>
    </xf>
    <xf numFmtId="0" fontId="34" fillId="0" borderId="49" xfId="0" applyFont="1" applyBorder="1" applyAlignment="1">
      <alignment horizontal="center"/>
    </xf>
    <xf numFmtId="0" fontId="34" fillId="0" borderId="50" xfId="0" applyFont="1" applyBorder="1" applyAlignment="1">
      <alignment horizontal="center"/>
    </xf>
    <xf numFmtId="0" fontId="34" fillId="0" borderId="51" xfId="0" applyFont="1" applyBorder="1" applyAlignment="1">
      <alignment horizontal="center"/>
    </xf>
    <xf numFmtId="0" fontId="44" fillId="4" borderId="3" xfId="92" quotePrefix="1" applyFont="1" applyFill="1" applyBorder="1" applyAlignment="1">
      <alignment horizontal="center" vertical="center" wrapText="1" readingOrder="1"/>
    </xf>
    <xf numFmtId="0" fontId="44" fillId="4" borderId="6" xfId="92" quotePrefix="1" applyFont="1" applyFill="1" applyBorder="1" applyAlignment="1">
      <alignment horizontal="center" vertical="center" wrapText="1" readingOrder="1"/>
    </xf>
    <xf numFmtId="0" fontId="45" fillId="0" borderId="0" xfId="0" applyFont="1" applyAlignment="1">
      <alignment horizontal="left" wrapText="1"/>
    </xf>
    <xf numFmtId="0" fontId="50" fillId="0" borderId="10" xfId="92" applyFont="1" applyBorder="1" applyAlignment="1">
      <alignment horizontal="center" vertical="center" wrapText="1"/>
    </xf>
    <xf numFmtId="0" fontId="50" fillId="0" borderId="14" xfId="92" applyFont="1" applyBorder="1" applyAlignment="1">
      <alignment horizontal="center" vertical="center" wrapText="1"/>
    </xf>
    <xf numFmtId="0" fontId="50" fillId="0" borderId="15" xfId="92" applyFont="1" applyBorder="1" applyAlignment="1">
      <alignment horizontal="center" vertical="center" wrapText="1"/>
    </xf>
    <xf numFmtId="0" fontId="61" fillId="28" borderId="137" xfId="2" applyFont="1" applyFill="1" applyBorder="1" applyAlignment="1">
      <alignment horizontal="center" vertical="center" wrapText="1" readingOrder="1"/>
    </xf>
    <xf numFmtId="0" fontId="61" fillId="28" borderId="137" xfId="2" quotePrefix="1" applyFont="1" applyFill="1" applyBorder="1" applyAlignment="1">
      <alignment horizontal="center" vertical="center" wrapText="1" readingOrder="1"/>
    </xf>
    <xf numFmtId="0" fontId="61" fillId="28" borderId="137" xfId="0" applyFont="1" applyFill="1" applyBorder="1" applyAlignment="1">
      <alignment horizontal="center" vertical="center" wrapText="1" readingOrder="1"/>
    </xf>
    <xf numFmtId="0" fontId="61" fillId="25" borderId="137" xfId="2" quotePrefix="1" applyFont="1" applyFill="1" applyBorder="1" applyAlignment="1">
      <alignment horizontal="center" vertical="center" wrapText="1" readingOrder="1"/>
    </xf>
    <xf numFmtId="0" fontId="61" fillId="25" borderId="137" xfId="2" applyFont="1" applyFill="1" applyBorder="1" applyAlignment="1">
      <alignment horizontal="center" vertical="center" wrapText="1" readingOrder="1"/>
    </xf>
    <xf numFmtId="0" fontId="61" fillId="28" borderId="137" xfId="122" quotePrefix="1" applyFont="1" applyFill="1" applyBorder="1" applyAlignment="1">
      <alignment horizontal="center" vertical="center" wrapText="1" readingOrder="1"/>
    </xf>
    <xf numFmtId="0" fontId="61" fillId="25" borderId="137" xfId="122" quotePrefix="1" applyFont="1" applyFill="1" applyBorder="1" applyAlignment="1">
      <alignment horizontal="center" vertical="center" wrapText="1" readingOrder="1"/>
    </xf>
    <xf numFmtId="0" fontId="61" fillId="25" borderId="137" xfId="122" applyFont="1" applyFill="1" applyBorder="1" applyAlignment="1">
      <alignment horizontal="center" vertical="center" wrapText="1" readingOrder="1"/>
    </xf>
    <xf numFmtId="0" fontId="61" fillId="26" borderId="144" xfId="0" applyFont="1" applyFill="1" applyBorder="1" applyAlignment="1">
      <alignment horizontal="center" vertical="center" wrapText="1"/>
    </xf>
  </cellXfs>
  <cellStyles count="137">
    <cellStyle name="00" xfId="3" xr:uid="{00000000-0005-0000-0000-000000000000}"/>
    <cellStyle name="00 2" xfId="93" xr:uid="{00000000-0005-0000-0000-000001000000}"/>
    <cellStyle name="000" xfId="4" xr:uid="{00000000-0005-0000-0000-000002000000}"/>
    <cellStyle name="000 2" xfId="94" xr:uid="{00000000-0005-0000-0000-000003000000}"/>
    <cellStyle name="0000" xfId="5" xr:uid="{00000000-0005-0000-0000-000004000000}"/>
    <cellStyle name="0000 2" xfId="95" xr:uid="{00000000-0005-0000-0000-000005000000}"/>
    <cellStyle name="20% - Accent1 2" xfId="6" xr:uid="{00000000-0005-0000-0000-000006000000}"/>
    <cellStyle name="20% - Accent2 2" xfId="7" xr:uid="{00000000-0005-0000-0000-000007000000}"/>
    <cellStyle name="20% - Accent3 2" xfId="8" xr:uid="{00000000-0005-0000-0000-000008000000}"/>
    <cellStyle name="20% - Accent4 2" xfId="9" xr:uid="{00000000-0005-0000-0000-000009000000}"/>
    <cellStyle name="20% - Accent5 2" xfId="10" xr:uid="{00000000-0005-0000-0000-00000A000000}"/>
    <cellStyle name="20% - Accent6 2" xfId="11" xr:uid="{00000000-0005-0000-0000-00000B000000}"/>
    <cellStyle name="40% - Accent1 2" xfId="12" xr:uid="{00000000-0005-0000-0000-00000C000000}"/>
    <cellStyle name="40% - Accent2 2" xfId="13" xr:uid="{00000000-0005-0000-0000-00000D000000}"/>
    <cellStyle name="40% - Accent3 2" xfId="14" xr:uid="{00000000-0005-0000-0000-00000E000000}"/>
    <cellStyle name="40% - Accent4 2" xfId="15" xr:uid="{00000000-0005-0000-0000-00000F000000}"/>
    <cellStyle name="40% - Accent5 2" xfId="16" xr:uid="{00000000-0005-0000-0000-000010000000}"/>
    <cellStyle name="40% - Accent6 2" xfId="17" xr:uid="{00000000-0005-0000-0000-000011000000}"/>
    <cellStyle name="60% - Accent1 2" xfId="18" xr:uid="{00000000-0005-0000-0000-000012000000}"/>
    <cellStyle name="60% - Accent2 2" xfId="19" xr:uid="{00000000-0005-0000-0000-000013000000}"/>
    <cellStyle name="60% - Accent3 2" xfId="20" xr:uid="{00000000-0005-0000-0000-000014000000}"/>
    <cellStyle name="60% - Accent4 2" xfId="21" xr:uid="{00000000-0005-0000-0000-000015000000}"/>
    <cellStyle name="60% - Accent5 2" xfId="22" xr:uid="{00000000-0005-0000-0000-000016000000}"/>
    <cellStyle name="60% - Accent6 2" xfId="23" xr:uid="{00000000-0005-0000-0000-000017000000}"/>
    <cellStyle name="Accent1 2" xfId="24" xr:uid="{00000000-0005-0000-0000-000018000000}"/>
    <cellStyle name="Accent2 2" xfId="25" xr:uid="{00000000-0005-0000-0000-000019000000}"/>
    <cellStyle name="Accent3 2" xfId="26" xr:uid="{00000000-0005-0000-0000-00001A000000}"/>
    <cellStyle name="Accent4 2" xfId="27" xr:uid="{00000000-0005-0000-0000-00001B000000}"/>
    <cellStyle name="Accent5 2" xfId="28" xr:uid="{00000000-0005-0000-0000-00001C000000}"/>
    <cellStyle name="Accent6 2" xfId="29" xr:uid="{00000000-0005-0000-0000-00001D000000}"/>
    <cellStyle name="AlignVBottom" xfId="30" xr:uid="{00000000-0005-0000-0000-00001E000000}"/>
    <cellStyle name="AlignVBottom 2" xfId="96" xr:uid="{00000000-0005-0000-0000-00001F000000}"/>
    <cellStyle name="AlignVCenter" xfId="31" xr:uid="{00000000-0005-0000-0000-000020000000}"/>
    <cellStyle name="AlignVCenter 2" xfId="97" xr:uid="{00000000-0005-0000-0000-000021000000}"/>
    <cellStyle name="AlignVTop" xfId="32" xr:uid="{00000000-0005-0000-0000-000022000000}"/>
    <cellStyle name="AlignVTop 2" xfId="98" xr:uid="{00000000-0005-0000-0000-000023000000}"/>
    <cellStyle name="Bad 2" xfId="33" xr:uid="{00000000-0005-0000-0000-000024000000}"/>
    <cellStyle name="Calculation 2" xfId="34" xr:uid="{00000000-0005-0000-0000-000025000000}"/>
    <cellStyle name="Check Cell 2" xfId="35" xr:uid="{00000000-0005-0000-0000-000026000000}"/>
    <cellStyle name="Comma" xfId="1" builtinId="3"/>
    <cellStyle name="Comma 2" xfId="36" xr:uid="{00000000-0005-0000-0000-000028000000}"/>
    <cellStyle name="Comma 2 2" xfId="99" xr:uid="{00000000-0005-0000-0000-000029000000}"/>
    <cellStyle name="Comma 3" xfId="37" xr:uid="{00000000-0005-0000-0000-00002A000000}"/>
    <cellStyle name="Comma 3 2" xfId="100" xr:uid="{00000000-0005-0000-0000-00002B000000}"/>
    <cellStyle name="Comma 4" xfId="38" xr:uid="{00000000-0005-0000-0000-00002C000000}"/>
    <cellStyle name="Comma 4 2" xfId="101" xr:uid="{00000000-0005-0000-0000-00002D000000}"/>
    <cellStyle name="Comma 5" xfId="39" xr:uid="{00000000-0005-0000-0000-00002E000000}"/>
    <cellStyle name="Comma 5 2" xfId="102" xr:uid="{00000000-0005-0000-0000-00002F000000}"/>
    <cellStyle name="Comma 6" xfId="90" xr:uid="{00000000-0005-0000-0000-000030000000}"/>
    <cellStyle name="Comma0" xfId="40" xr:uid="{00000000-0005-0000-0000-000031000000}"/>
    <cellStyle name="Comma0 2" xfId="103" xr:uid="{00000000-0005-0000-0000-000032000000}"/>
    <cellStyle name="Comma1000" xfId="41" xr:uid="{00000000-0005-0000-0000-000033000000}"/>
    <cellStyle name="Comma1000 2" xfId="104" xr:uid="{00000000-0005-0000-0000-000034000000}"/>
    <cellStyle name="Currency 2" xfId="42" xr:uid="{00000000-0005-0000-0000-000035000000}"/>
    <cellStyle name="Currency 2 2" xfId="105" xr:uid="{00000000-0005-0000-0000-000036000000}"/>
    <cellStyle name="Currency 3" xfId="43" xr:uid="{00000000-0005-0000-0000-000037000000}"/>
    <cellStyle name="Currency 3 2" xfId="106" xr:uid="{00000000-0005-0000-0000-000038000000}"/>
    <cellStyle name="Currency 4" xfId="44" xr:uid="{00000000-0005-0000-0000-000039000000}"/>
    <cellStyle name="Currency 4 2" xfId="107" xr:uid="{00000000-0005-0000-0000-00003A000000}"/>
    <cellStyle name="Currency 5" xfId="45" xr:uid="{00000000-0005-0000-0000-00003B000000}"/>
    <cellStyle name="Currency 5 2" xfId="108" xr:uid="{00000000-0005-0000-0000-00003C000000}"/>
    <cellStyle name="Currency 6" xfId="46" xr:uid="{00000000-0005-0000-0000-00003D000000}"/>
    <cellStyle name="Currency 6 2" xfId="109" xr:uid="{00000000-0005-0000-0000-00003E000000}"/>
    <cellStyle name="Currency0" xfId="47" xr:uid="{00000000-0005-0000-0000-00003F000000}"/>
    <cellStyle name="Currency0 2" xfId="110" xr:uid="{00000000-0005-0000-0000-000040000000}"/>
    <cellStyle name="Currency1000" xfId="48" xr:uid="{00000000-0005-0000-0000-000041000000}"/>
    <cellStyle name="Currency1000 2" xfId="111" xr:uid="{00000000-0005-0000-0000-000042000000}"/>
    <cellStyle name="Date:dd.mm.yyyy" xfId="49" xr:uid="{00000000-0005-0000-0000-000043000000}"/>
    <cellStyle name="Date:dd.mm.yyyy 2" xfId="112" xr:uid="{00000000-0005-0000-0000-000044000000}"/>
    <cellStyle name="Date:ddd dd.mm.yyyy" xfId="50" xr:uid="{00000000-0005-0000-0000-000045000000}"/>
    <cellStyle name="Date:ddd dd.mm.yyyy 2" xfId="113" xr:uid="{00000000-0005-0000-0000-000046000000}"/>
    <cellStyle name="Date:dddd dd.mm.yyyy" xfId="51" xr:uid="{00000000-0005-0000-0000-000047000000}"/>
    <cellStyle name="Date:dddd dd.mm.yyyy 2" xfId="114" xr:uid="{00000000-0005-0000-0000-000048000000}"/>
    <cellStyle name="Date:yyyy.mm.dd" xfId="52" xr:uid="{00000000-0005-0000-0000-000049000000}"/>
    <cellStyle name="Date:yyyy.mm.dd 2" xfId="115" xr:uid="{00000000-0005-0000-0000-00004A000000}"/>
    <cellStyle name="Date:yyyy-mm-dd" xfId="53" xr:uid="{00000000-0005-0000-0000-00004B000000}"/>
    <cellStyle name="Date:yyyy-mm-dd 2" xfId="116" xr:uid="{00000000-0005-0000-0000-00004C000000}"/>
    <cellStyle name="Explanatory Text 2" xfId="54" xr:uid="{00000000-0005-0000-0000-00004D000000}"/>
    <cellStyle name="Good 2" xfId="55" xr:uid="{00000000-0005-0000-0000-00004E000000}"/>
    <cellStyle name="Heading 1 2" xfId="56" xr:uid="{00000000-0005-0000-0000-00004F000000}"/>
    <cellStyle name="Heading 2 2" xfId="57" xr:uid="{00000000-0005-0000-0000-000050000000}"/>
    <cellStyle name="Heading 3 2" xfId="58" xr:uid="{00000000-0005-0000-0000-000051000000}"/>
    <cellStyle name="Heading 4 2" xfId="59" xr:uid="{00000000-0005-0000-0000-000052000000}"/>
    <cellStyle name="HideAll" xfId="60" xr:uid="{00000000-0005-0000-0000-000053000000}"/>
    <cellStyle name="HideAll 2" xfId="117" xr:uid="{00000000-0005-0000-0000-000054000000}"/>
    <cellStyle name="HideNumbers" xfId="61" xr:uid="{00000000-0005-0000-0000-000055000000}"/>
    <cellStyle name="HideNumbers 2" xfId="118" xr:uid="{00000000-0005-0000-0000-000056000000}"/>
    <cellStyle name="Input 2" xfId="62" xr:uid="{00000000-0005-0000-0000-000057000000}"/>
    <cellStyle name="Konto" xfId="63" xr:uid="{00000000-0005-0000-0000-000058000000}"/>
    <cellStyle name="Konto 2" xfId="119" xr:uid="{00000000-0005-0000-0000-000059000000}"/>
    <cellStyle name="Linked Cell 2" xfId="64" xr:uid="{00000000-0005-0000-0000-00005A000000}"/>
    <cellStyle name="Neutral 2" xfId="65" xr:uid="{00000000-0005-0000-0000-00005B000000}"/>
    <cellStyle name="NOK1" xfId="66" xr:uid="{00000000-0005-0000-0000-00005C000000}"/>
    <cellStyle name="NOK1 2" xfId="120" xr:uid="{00000000-0005-0000-0000-00005D000000}"/>
    <cellStyle name="NOK2" xfId="67" xr:uid="{00000000-0005-0000-0000-00005E000000}"/>
    <cellStyle name="NOK2 2" xfId="121" xr:uid="{00000000-0005-0000-0000-00005F000000}"/>
    <cellStyle name="Normal" xfId="0" builtinId="0"/>
    <cellStyle name="Normal 2" xfId="68" xr:uid="{00000000-0005-0000-0000-000061000000}"/>
    <cellStyle name="Normal 2 2" xfId="122" xr:uid="{00000000-0005-0000-0000-000062000000}"/>
    <cellStyle name="Normal 3" xfId="69" xr:uid="{00000000-0005-0000-0000-000063000000}"/>
    <cellStyle name="Normal 3 2" xfId="123" xr:uid="{00000000-0005-0000-0000-000064000000}"/>
    <cellStyle name="Normal 4" xfId="70" xr:uid="{00000000-0005-0000-0000-000065000000}"/>
    <cellStyle name="Normal 5" xfId="89" xr:uid="{00000000-0005-0000-0000-000066000000}"/>
    <cellStyle name="Normal 5 2" xfId="92" xr:uid="{00000000-0005-0000-0000-000067000000}"/>
    <cellStyle name="Normal 6" xfId="2" xr:uid="{00000000-0005-0000-0000-000068000000}"/>
    <cellStyle name="Note 2" xfId="71" xr:uid="{00000000-0005-0000-0000-000069000000}"/>
    <cellStyle name="Note 2 2" xfId="124" xr:uid="{00000000-0005-0000-0000-00006A000000}"/>
    <cellStyle name="Output 2" xfId="72" xr:uid="{00000000-0005-0000-0000-00006B000000}"/>
    <cellStyle name="Percent" xfId="91" builtinId="5"/>
    <cellStyle name="Percent 2" xfId="73" xr:uid="{00000000-0005-0000-0000-00006D000000}"/>
    <cellStyle name="Percent 2 2" xfId="125" xr:uid="{00000000-0005-0000-0000-00006E000000}"/>
    <cellStyle name="Percent 3" xfId="74" xr:uid="{00000000-0005-0000-0000-00006F000000}"/>
    <cellStyle name="Percent 3 2" xfId="126" xr:uid="{00000000-0005-0000-0000-000070000000}"/>
    <cellStyle name="Percent 4" xfId="75" xr:uid="{00000000-0005-0000-0000-000071000000}"/>
    <cellStyle name="Percent 4 2" xfId="127" xr:uid="{00000000-0005-0000-0000-000072000000}"/>
    <cellStyle name="Percent 5" xfId="76" xr:uid="{00000000-0005-0000-0000-000073000000}"/>
    <cellStyle name="Percent 5 2" xfId="128" xr:uid="{00000000-0005-0000-0000-000074000000}"/>
    <cellStyle name="PersonNr" xfId="77" xr:uid="{00000000-0005-0000-0000-000075000000}"/>
    <cellStyle name="PersonNr 2" xfId="129" xr:uid="{00000000-0005-0000-0000-000076000000}"/>
    <cellStyle name="PostNr" xfId="78" xr:uid="{00000000-0005-0000-0000-000077000000}"/>
    <cellStyle name="PostNr 2" xfId="130" xr:uid="{00000000-0005-0000-0000-000078000000}"/>
    <cellStyle name="PostNrNorge" xfId="79" xr:uid="{00000000-0005-0000-0000-000079000000}"/>
    <cellStyle name="PostNrNorge 2" xfId="131" xr:uid="{00000000-0005-0000-0000-00007A000000}"/>
    <cellStyle name="Telefon" xfId="80" xr:uid="{00000000-0005-0000-0000-00007B000000}"/>
    <cellStyle name="Telefon 2" xfId="132" xr:uid="{00000000-0005-0000-0000-00007C000000}"/>
    <cellStyle name="Time:[h]:mm" xfId="81" xr:uid="{00000000-0005-0000-0000-00007D000000}"/>
    <cellStyle name="Time:[h]:mm 2" xfId="133" xr:uid="{00000000-0005-0000-0000-00007E000000}"/>
    <cellStyle name="Time:[hh]:mm" xfId="82" xr:uid="{00000000-0005-0000-0000-00007F000000}"/>
    <cellStyle name="Time:[hh]:mm 2" xfId="134" xr:uid="{00000000-0005-0000-0000-000080000000}"/>
    <cellStyle name="Time:dd:hh:mm" xfId="83" xr:uid="{00000000-0005-0000-0000-000081000000}"/>
    <cellStyle name="Time:dd:hh:mm 2" xfId="135" xr:uid="{00000000-0005-0000-0000-000082000000}"/>
    <cellStyle name="Time:hh:mm" xfId="84" xr:uid="{00000000-0005-0000-0000-000083000000}"/>
    <cellStyle name="Time:hh:mm 2" xfId="136" xr:uid="{00000000-0005-0000-0000-000084000000}"/>
    <cellStyle name="Title 2" xfId="85" xr:uid="{00000000-0005-0000-0000-000085000000}"/>
    <cellStyle name="Title 3" xfId="86" xr:uid="{00000000-0005-0000-0000-000086000000}"/>
    <cellStyle name="Total 2" xfId="87" xr:uid="{00000000-0005-0000-0000-000087000000}"/>
    <cellStyle name="Warning Text 2" xfId="88" xr:uid="{00000000-0005-0000-0000-000088000000}"/>
  </cellStyles>
  <dxfs count="25">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left" vertical="center" textRotation="0" wrapText="1" indent="0" justifyLastLine="0" shrinkToFit="0" readingOrder="1"/>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numFmt numFmtId="191" formatCode="[$-409]mmm\-yy;@"/>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ttom style="thin">
          <color theme="0"/>
        </bottom>
      </border>
    </dxf>
    <dxf>
      <font>
        <b val="0"/>
        <i val="0"/>
        <strike val="0"/>
        <condense val="0"/>
        <extend val="0"/>
        <outline val="0"/>
        <shadow val="0"/>
        <u val="none"/>
        <vertAlign val="baseline"/>
        <sz val="12"/>
        <color auto="1"/>
        <name val="Open Sans"/>
        <family val="2"/>
        <scheme val="none"/>
      </font>
      <fill>
        <patternFill patternType="none">
          <fgColor indexed="64"/>
          <bgColor indexed="65"/>
        </patternFill>
      </fill>
      <alignment horizontal="center" vertical="center" textRotation="0" wrapText="1" indent="0" justifyLastLine="0" shrinkToFit="0" readingOrder="1"/>
    </dxf>
    <dxf>
      <border outline="0">
        <bottom style="thin">
          <color theme="0"/>
        </bottom>
      </border>
    </dxf>
    <dxf>
      <font>
        <b/>
        <i val="0"/>
        <strike val="0"/>
        <condense val="0"/>
        <extend val="0"/>
        <outline val="0"/>
        <shadow val="0"/>
        <u val="none"/>
        <vertAlign val="baseline"/>
        <sz val="12"/>
        <color rgb="FFF8F8F8"/>
        <name val="Open Sans"/>
        <family val="2"/>
        <scheme val="none"/>
      </font>
      <fill>
        <patternFill patternType="solid">
          <fgColor indexed="64"/>
          <bgColor theme="4"/>
        </patternFill>
      </fill>
      <alignment horizontal="center" vertical="bottom" textRotation="0" wrapText="1" indent="0" justifyLastLine="0" shrinkToFit="0" readingOrder="1"/>
      <border diagonalUp="0" diagonalDown="0" outline="0">
        <left style="thin">
          <color theme="0"/>
        </left>
        <right style="thin">
          <color theme="0"/>
        </right>
        <top/>
        <bottom/>
      </border>
    </dxf>
  </dxfs>
  <tableStyles count="0" defaultTableStyle="TableStyleMedium2" defaultPivotStyle="PivotStyleLight16"/>
  <colors>
    <mruColors>
      <color rgb="FFEBEFF9"/>
      <color rgb="FFD8E0F3"/>
      <color rgb="FFEF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worksheet" Target="worksheets/sheet6.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4.xml"/><Relationship Id="rId12" Type="http://schemas.openxmlformats.org/officeDocument/2006/relationships/chartsheet" Target="chartsheets/sheet7.xml"/><Relationship Id="rId17" Type="http://schemas.openxmlformats.org/officeDocument/2006/relationships/worksheet" Target="worksheets/sheet10.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6.xml"/><Relationship Id="rId24" Type="http://schemas.openxmlformats.org/officeDocument/2006/relationships/customXml" Target="../customXml/item2.xml"/><Relationship Id="rId5" Type="http://schemas.openxmlformats.org/officeDocument/2006/relationships/chartsheet" Target="chartsheets/sheet2.xml"/><Relationship Id="rId15" Type="http://schemas.openxmlformats.org/officeDocument/2006/relationships/worksheet" Target="worksheets/sheet8.xml"/><Relationship Id="rId23" Type="http://schemas.openxmlformats.org/officeDocument/2006/relationships/customXml" Target="../customXml/item1.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chartsheet" Target="chartsheets/sheet4.xml"/><Relationship Id="rId14" Type="http://schemas.openxmlformats.org/officeDocument/2006/relationships/worksheet" Target="worksheets/sheet7.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Hazard Classification - All dams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tx>
            <c:strRef>
              <c:f>Summary_Active!$A$18:$A$23</c:f>
              <c:strCache>
                <c:ptCount val="6"/>
                <c:pt idx="0">
                  <c:v>Low</c:v>
                </c:pt>
                <c:pt idx="1">
                  <c:v>Significant/Moderate</c:v>
                </c:pt>
                <c:pt idx="2">
                  <c:v>High</c:v>
                </c:pt>
                <c:pt idx="3">
                  <c:v>Very High</c:v>
                </c:pt>
                <c:pt idx="4">
                  <c:v>Extreme</c:v>
                </c:pt>
                <c:pt idx="5">
                  <c:v>Other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3D-4B13-AD4F-0155A0FF07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3D-4B13-AD4F-0155A0FF07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3D-4B13-AD4F-0155A0FF07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3D-4B13-AD4F-0155A0FF07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3D-4B13-AD4F-0155A0FF079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3D-4B13-AD4F-0155A0FF0791}"/>
              </c:ext>
            </c:extLst>
          </c:dPt>
          <c:dLbls>
            <c:dLbl>
              <c:idx val="0"/>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Low</a:t>
                    </a:r>
                  </a:p>
                  <a:p>
                    <a:pPr>
                      <a:defRPr sz="2400"/>
                    </a:pPr>
                    <a:fld id="{699CAF8A-5CA5-4005-AB61-9E86A17E59A9}"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63D-4B13-AD4F-0155A0FF0791}"/>
                </c:ext>
              </c:extLst>
            </c:dLbl>
            <c:dLbl>
              <c:idx val="1"/>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Significant/Moderate</a:t>
                    </a:r>
                  </a:p>
                  <a:p>
                    <a:pPr>
                      <a:defRPr sz="2400"/>
                    </a:pPr>
                    <a:fld id="{2C86BA44-49F6-4211-96C3-77C2D3AA7C0E}"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63D-4B13-AD4F-0155A0FF0791}"/>
                </c:ext>
              </c:extLst>
            </c:dLbl>
            <c:dLbl>
              <c:idx val="2"/>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High </a:t>
                    </a:r>
                  </a:p>
                  <a:p>
                    <a:pPr>
                      <a:defRPr sz="2400"/>
                    </a:pPr>
                    <a:fld id="{A8DF484B-ABF7-47EC-A483-801DD2BF1897}"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B63D-4B13-AD4F-0155A0FF0791}"/>
                </c:ext>
              </c:extLst>
            </c:dLbl>
            <c:dLbl>
              <c:idx val="3"/>
              <c:layout>
                <c:manualLayout>
                  <c:x val="0.18246024740054065"/>
                  <c:y val="-9.357938356987569E-2"/>
                </c:manualLayout>
              </c:layout>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Very High </a:t>
                    </a:r>
                  </a:p>
                  <a:p>
                    <a:pPr>
                      <a:defRPr sz="2400"/>
                    </a:pPr>
                    <a:fld id="{B8EB1377-27B0-4A64-89A2-F9465026E50F}"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B63D-4B13-AD4F-0155A0FF0791}"/>
                </c:ext>
              </c:extLst>
            </c:dLbl>
            <c:dLbl>
              <c:idx val="4"/>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Extreme </a:t>
                    </a:r>
                  </a:p>
                  <a:p>
                    <a:pPr>
                      <a:defRPr sz="2400"/>
                    </a:pPr>
                    <a:fld id="{B92C64FF-A981-4CB9-9645-C6616B6D8DAA}"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B63D-4B13-AD4F-0155A0FF0791}"/>
                </c:ext>
              </c:extLst>
            </c:dLbl>
            <c:dLbl>
              <c:idx val="5"/>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Other </a:t>
                    </a:r>
                  </a:p>
                  <a:p>
                    <a:pPr>
                      <a:defRPr sz="2400"/>
                    </a:pPr>
                    <a:fld id="{211F1071-F593-42B8-9426-FD35BD848D74}"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B63D-4B13-AD4F-0155A0FF07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'All dams'!$I$117:$N$117</c:f>
              <c:strCache>
                <c:ptCount val="6"/>
                <c:pt idx="0">
                  <c:v>Low</c:v>
                </c:pt>
                <c:pt idx="1">
                  <c:v>Significant/Moderate</c:v>
                </c:pt>
                <c:pt idx="2">
                  <c:v>High </c:v>
                </c:pt>
                <c:pt idx="3">
                  <c:v>Very High </c:v>
                </c:pt>
                <c:pt idx="4">
                  <c:v>Extreme</c:v>
                </c:pt>
                <c:pt idx="5">
                  <c:v>Other</c:v>
                </c:pt>
              </c:strCache>
            </c:strRef>
          </c:cat>
          <c:val>
            <c:numRef>
              <c:f>Summary_Active!$C$18:$C$23</c:f>
              <c:numCache>
                <c:formatCode>0%</c:formatCode>
                <c:ptCount val="6"/>
                <c:pt idx="0">
                  <c:v>2.7777777777777776E-2</c:v>
                </c:pt>
                <c:pt idx="1">
                  <c:v>0.3611111111111111</c:v>
                </c:pt>
                <c:pt idx="2">
                  <c:v>0.19444444444444445</c:v>
                </c:pt>
                <c:pt idx="3">
                  <c:v>0.1111111111111111</c:v>
                </c:pt>
                <c:pt idx="4">
                  <c:v>8.3333333333333329E-2</c:v>
                </c:pt>
                <c:pt idx="5">
                  <c:v>0.22222222222222221</c:v>
                </c:pt>
              </c:numCache>
            </c:numRef>
          </c:val>
          <c:extLst>
            <c:ext xmlns:c16="http://schemas.microsoft.com/office/drawing/2014/chart" uri="{C3380CC4-5D6E-409C-BE32-E72D297353CC}">
              <c16:uniqueId val="{0000000C-B63D-4B13-AD4F-0155A0FF0791}"/>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en-US" sz="2400">
                <a:solidFill>
                  <a:sysClr val="windowText" lastClr="000000"/>
                </a:solidFill>
              </a:rPr>
              <a:t>Facility Status - All dams</a:t>
            </a:r>
          </a:p>
        </c:rich>
      </c:tx>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Summary_Active!$A$6:$A$8</c:f>
              <c:strCache>
                <c:ptCount val="3"/>
                <c:pt idx="0">
                  <c:v>Active</c:v>
                </c:pt>
                <c:pt idx="1">
                  <c:v>Inactive </c:v>
                </c:pt>
                <c:pt idx="2">
                  <c:v>Reclaimed/Closed</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3F33-42E8-A2C6-8F92E7066365}"/>
              </c:ext>
            </c:extLst>
          </c:dPt>
          <c:dPt>
            <c:idx val="1"/>
            <c:bubble3D val="0"/>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3F33-42E8-A2C6-8F92E7066365}"/>
              </c:ext>
            </c:extLst>
          </c:dPt>
          <c:dPt>
            <c:idx val="2"/>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F33-42E8-A2C6-8F92E7066365}"/>
              </c:ext>
            </c:extLst>
          </c:dPt>
          <c:dLbls>
            <c:dLbl>
              <c:idx val="0"/>
              <c:tx>
                <c:rich>
                  <a:bodyPr/>
                  <a:lstStyle/>
                  <a:p>
                    <a:r>
                      <a:rPr lang="en-US" sz="2200">
                        <a:solidFill>
                          <a:schemeClr val="bg1"/>
                        </a:solidFill>
                      </a:rPr>
                      <a:t>Active </a:t>
                    </a:r>
                  </a:p>
                  <a:p>
                    <a:fld id="{9429325D-0872-4D61-B6F6-9C71D25E40EE}" type="PERCENTAGE">
                      <a:rPr lang="en-US" sz="2200">
                        <a:solidFill>
                          <a:schemeClr val="bg1"/>
                        </a:solidFill>
                      </a:rPr>
                      <a:pPr/>
                      <a:t>[PERCENTAGE]</a:t>
                    </a:fld>
                    <a:endParaRPr lang="en-US"/>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F33-42E8-A2C6-8F92E7066365}"/>
                </c:ext>
              </c:extLst>
            </c:dLbl>
            <c:dLbl>
              <c:idx val="1"/>
              <c:layout>
                <c:manualLayout>
                  <c:x val="0.1888938527746927"/>
                  <c:y val="-0.23821118564495403"/>
                </c:manualLayout>
              </c:layout>
              <c:tx>
                <c:rich>
                  <a:bodyPr/>
                  <a:lstStyle/>
                  <a:p>
                    <a:r>
                      <a:rPr lang="en-US" sz="2200">
                        <a:solidFill>
                          <a:schemeClr val="bg1"/>
                        </a:solidFill>
                      </a:rPr>
                      <a:t>Inactive</a:t>
                    </a:r>
                  </a:p>
                  <a:p>
                    <a:fld id="{B5A2D671-0CAB-4087-BF08-0E1B13A0B534}" type="PERCENTAGE">
                      <a:rPr lang="en-US" sz="2200">
                        <a:solidFill>
                          <a:schemeClr val="bg1"/>
                        </a:solidFill>
                      </a:rPr>
                      <a:pPr/>
                      <a:t>[PERCENTAGE]</a:t>
                    </a:fld>
                    <a:endParaRPr 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F33-42E8-A2C6-8F92E7066365}"/>
                </c:ext>
              </c:extLst>
            </c:dLbl>
            <c:dLbl>
              <c:idx val="2"/>
              <c:layout>
                <c:manualLayout>
                  <c:x val="-4.6088407885271396E-2"/>
                  <c:y val="0.24814955680861395"/>
                </c:manualLayout>
              </c:layout>
              <c:tx>
                <c:rich>
                  <a:bodyPr/>
                  <a:lstStyle/>
                  <a:p>
                    <a:r>
                      <a:rPr lang="en-US" sz="2200">
                        <a:solidFill>
                          <a:schemeClr val="bg1"/>
                        </a:solidFill>
                      </a:rPr>
                      <a:t>Reclaimed/</a:t>
                    </a:r>
                  </a:p>
                  <a:p>
                    <a:r>
                      <a:rPr lang="en-US" sz="2200">
                        <a:solidFill>
                          <a:schemeClr val="bg1"/>
                        </a:solidFill>
                      </a:rPr>
                      <a:t>Closed</a:t>
                    </a:r>
                  </a:p>
                  <a:p>
                    <a:fld id="{1DFB251D-BD9A-45A2-9720-A1404539D30D}" type="PERCENTAGE">
                      <a:rPr lang="en-US" sz="2200">
                        <a:solidFill>
                          <a:schemeClr val="bg1"/>
                        </a:solidFill>
                      </a:rPr>
                      <a:pPr/>
                      <a:t>[PERCENTAGE]</a:t>
                    </a:fld>
                    <a:endParaRPr 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F33-42E8-A2C6-8F92E70663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'All dams'!$B$117:$D$117</c:f>
              <c:strCache>
                <c:ptCount val="3"/>
                <c:pt idx="0">
                  <c:v>Active</c:v>
                </c:pt>
                <c:pt idx="1">
                  <c:v>Inactive</c:v>
                </c:pt>
                <c:pt idx="2">
                  <c:v>Reclaimed/Closed</c:v>
                </c:pt>
              </c:strCache>
            </c:strRef>
          </c:cat>
          <c:val>
            <c:numRef>
              <c:f>Summary_Active!$C$6:$C$8</c:f>
              <c:numCache>
                <c:formatCode>0%</c:formatCode>
                <c:ptCount val="3"/>
                <c:pt idx="0">
                  <c:v>0.3611111111111111</c:v>
                </c:pt>
                <c:pt idx="1">
                  <c:v>0.58333333333333337</c:v>
                </c:pt>
                <c:pt idx="2">
                  <c:v>5.5555555555555552E-2</c:v>
                </c:pt>
              </c:numCache>
            </c:numRef>
          </c:val>
          <c:extLst>
            <c:ext xmlns:c16="http://schemas.microsoft.com/office/drawing/2014/chart" uri="{C3380CC4-5D6E-409C-BE32-E72D297353CC}">
              <c16:uniqueId val="{00000006-3F33-42E8-A2C6-8F92E7066365}"/>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Construction</a:t>
            </a:r>
            <a:r>
              <a:rPr lang="en-US" baseline="0"/>
              <a:t> Type -  All Dams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pieChart>
        <c:varyColors val="1"/>
        <c:ser>
          <c:idx val="0"/>
          <c:order val="0"/>
          <c:tx>
            <c:strRef>
              <c:f>Summary_Active!$A$11:$A$14</c:f>
              <c:strCache>
                <c:ptCount val="4"/>
                <c:pt idx="0">
                  <c:v>Upstream</c:v>
                </c:pt>
                <c:pt idx="1">
                  <c:v>Downstream</c:v>
                </c:pt>
                <c:pt idx="2">
                  <c:v>Centerline</c:v>
                </c:pt>
                <c:pt idx="3">
                  <c:v>Other</c:v>
                </c:pt>
              </c:strCache>
            </c:strRef>
          </c:tx>
          <c:dPt>
            <c:idx val="0"/>
            <c:bubble3D val="0"/>
            <c:spPr>
              <a:solidFill>
                <a:schemeClr val="accent1"/>
              </a:solidFill>
              <a:ln>
                <a:noFill/>
              </a:ln>
              <a:effectLst/>
            </c:spPr>
            <c:extLst>
              <c:ext xmlns:c16="http://schemas.microsoft.com/office/drawing/2014/chart" uri="{C3380CC4-5D6E-409C-BE32-E72D297353CC}">
                <c16:uniqueId val="{00000001-E0D1-40D7-84D9-29955FB59A6F}"/>
              </c:ext>
            </c:extLst>
          </c:dPt>
          <c:dPt>
            <c:idx val="1"/>
            <c:bubble3D val="0"/>
            <c:spPr>
              <a:solidFill>
                <a:schemeClr val="accent2"/>
              </a:solidFill>
              <a:ln>
                <a:noFill/>
              </a:ln>
              <a:effectLst/>
            </c:spPr>
            <c:extLst>
              <c:ext xmlns:c16="http://schemas.microsoft.com/office/drawing/2014/chart" uri="{C3380CC4-5D6E-409C-BE32-E72D297353CC}">
                <c16:uniqueId val="{00000003-E0D1-40D7-84D9-29955FB59A6F}"/>
              </c:ext>
            </c:extLst>
          </c:dPt>
          <c:dPt>
            <c:idx val="2"/>
            <c:bubble3D val="0"/>
            <c:spPr>
              <a:solidFill>
                <a:schemeClr val="accent3"/>
              </a:solidFill>
              <a:ln>
                <a:noFill/>
              </a:ln>
              <a:effectLst/>
            </c:spPr>
            <c:extLst>
              <c:ext xmlns:c16="http://schemas.microsoft.com/office/drawing/2014/chart" uri="{C3380CC4-5D6E-409C-BE32-E72D297353CC}">
                <c16:uniqueId val="{00000005-E0D1-40D7-84D9-29955FB59A6F}"/>
              </c:ext>
            </c:extLst>
          </c:dPt>
          <c:dPt>
            <c:idx val="3"/>
            <c:bubble3D val="0"/>
            <c:spPr>
              <a:solidFill>
                <a:schemeClr val="accent4"/>
              </a:solidFill>
              <a:ln>
                <a:noFill/>
              </a:ln>
              <a:effectLst/>
            </c:spPr>
            <c:extLst>
              <c:ext xmlns:c16="http://schemas.microsoft.com/office/drawing/2014/chart" uri="{C3380CC4-5D6E-409C-BE32-E72D297353CC}">
                <c16:uniqueId val="{00000007-E0D1-40D7-84D9-29955FB59A6F}"/>
              </c:ext>
            </c:extLst>
          </c:dPt>
          <c:dLbls>
            <c:dLbl>
              <c:idx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E0D1-40D7-84D9-29955FB59A6F}"/>
                </c:ext>
              </c:extLst>
            </c:dLbl>
            <c:dLbl>
              <c:idx val="1"/>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E0D1-40D7-84D9-29955FB59A6F}"/>
                </c:ext>
              </c:extLst>
            </c:dLbl>
            <c:dLbl>
              <c:idx val="2"/>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E0D1-40D7-84D9-29955FB59A6F}"/>
                </c:ext>
              </c:extLst>
            </c:dLbl>
            <c:dLbl>
              <c:idx val="3"/>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7-E0D1-40D7-84D9-29955FB59A6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'Former Newmont w Calcs for all'!$G$71:$J$71</c:f>
              <c:strCache>
                <c:ptCount val="4"/>
                <c:pt idx="0">
                  <c:v>Upstream</c:v>
                </c:pt>
                <c:pt idx="1">
                  <c:v>Downstream</c:v>
                </c:pt>
                <c:pt idx="2">
                  <c:v>Centerline</c:v>
                </c:pt>
                <c:pt idx="3">
                  <c:v>Other</c:v>
                </c:pt>
              </c:strCache>
            </c:strRef>
          </c:cat>
          <c:val>
            <c:numRef>
              <c:f>Summary_Active!$C$11:$C$14</c:f>
              <c:numCache>
                <c:formatCode>0%</c:formatCode>
                <c:ptCount val="4"/>
                <c:pt idx="0">
                  <c:v>0.52777777777777779</c:v>
                </c:pt>
                <c:pt idx="1">
                  <c:v>0.22222222222222221</c:v>
                </c:pt>
                <c:pt idx="2">
                  <c:v>2.7777777777777776E-2</c:v>
                </c:pt>
                <c:pt idx="3">
                  <c:v>0.22222222222222221</c:v>
                </c:pt>
              </c:numCache>
            </c:numRef>
          </c:val>
          <c:extLst>
            <c:ext xmlns:c16="http://schemas.microsoft.com/office/drawing/2014/chart" uri="{C3380CC4-5D6E-409C-BE32-E72D297353CC}">
              <c16:uniqueId val="{00000008-E0D1-40D7-84D9-29955FB59A6F}"/>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Summary!$A$33</c:f>
          <c:strCache>
            <c:ptCount val="1"/>
            <c:pt idx="0">
              <c:v>Location - All Facilities</c:v>
            </c:pt>
          </c:strCache>
        </c:strRef>
      </c:tx>
      <c:overlay val="0"/>
      <c:spPr>
        <a:noFill/>
        <a:ln>
          <a:noFill/>
        </a:ln>
        <a:effectLst/>
      </c:spPr>
      <c:txPr>
        <a:bodyPr rot="0" spcFirstLastPara="1" vertOverflow="ellipsis" vert="horz" wrap="square" anchor="ctr" anchorCtr="1"/>
        <a:lstStyle/>
        <a:p>
          <a:pPr>
            <a:defRPr sz="24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Summary!$A$34:$A$37</c:f>
              <c:strCache>
                <c:ptCount val="4"/>
                <c:pt idx="0">
                  <c:v>Africa</c:v>
                </c:pt>
                <c:pt idx="1">
                  <c:v>Australia </c:v>
                </c:pt>
                <c:pt idx="2">
                  <c:v>North America</c:v>
                </c:pt>
                <c:pt idx="3">
                  <c:v>South America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17-4384-81A3-7878046475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17-4384-81A3-7878046475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D17-4384-81A3-7878046475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D17-4384-81A3-7878046475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D17-4384-81A3-78780464752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D17-4384-81A3-78780464752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D17-4384-81A3-78780464752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D17-4384-81A3-78780464752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D17-4384-81A3-787804647523}"/>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Summary!$A$34:$A$37</c:f>
              <c:strCache>
                <c:ptCount val="4"/>
                <c:pt idx="0">
                  <c:v>Africa</c:v>
                </c:pt>
                <c:pt idx="1">
                  <c:v>Australia </c:v>
                </c:pt>
                <c:pt idx="2">
                  <c:v>North America</c:v>
                </c:pt>
                <c:pt idx="3">
                  <c:v>South America</c:v>
                </c:pt>
              </c:strCache>
            </c:strRef>
          </c:cat>
          <c:val>
            <c:numRef>
              <c:f>Summary!$B$34:$B$37</c:f>
              <c:numCache>
                <c:formatCode>General</c:formatCode>
                <c:ptCount val="4"/>
                <c:pt idx="0">
                  <c:v>3</c:v>
                </c:pt>
                <c:pt idx="1">
                  <c:v>12</c:v>
                </c:pt>
                <c:pt idx="2">
                  <c:v>66</c:v>
                </c:pt>
                <c:pt idx="3">
                  <c:v>7</c:v>
                </c:pt>
              </c:numCache>
            </c:numRef>
          </c:val>
          <c:extLst>
            <c:ext xmlns:c16="http://schemas.microsoft.com/office/drawing/2014/chart" uri="{C3380CC4-5D6E-409C-BE32-E72D297353CC}">
              <c16:uniqueId val="{00000012-AD17-4384-81A3-78780464752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Summary!$A$5</c:f>
          <c:strCache>
            <c:ptCount val="1"/>
            <c:pt idx="0">
              <c:v>Status - All Facilities</c:v>
            </c:pt>
          </c:strCache>
        </c:strRef>
      </c:tx>
      <c:overlay val="0"/>
      <c:spPr>
        <a:noFill/>
        <a:ln>
          <a:noFill/>
        </a:ln>
        <a:effectLst/>
      </c:spPr>
      <c:txPr>
        <a:bodyPr rot="0" spcFirstLastPara="1" vertOverflow="ellipsis" vert="horz" wrap="square" anchor="ctr" anchorCtr="1"/>
        <a:lstStyle/>
        <a:p>
          <a:pPr>
            <a:defRPr sz="24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Summary!$A$6:$A$8</c:f>
              <c:strCache>
                <c:ptCount val="3"/>
                <c:pt idx="0">
                  <c:v>Active</c:v>
                </c:pt>
                <c:pt idx="1">
                  <c:v>Inactive</c:v>
                </c:pt>
                <c:pt idx="2">
                  <c:v>Reclaimed/Closed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8C7-4A76-95BF-BFF9BC06823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8C7-4A76-95BF-BFF9BC06823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8C7-4A76-95BF-BFF9BC06823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8C7-4A76-95BF-BFF9BC06823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8C7-4A76-95BF-BFF9BC06823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8C7-4A76-95BF-BFF9BC06823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8C7-4A76-95BF-BFF9BC068234}"/>
              </c:ext>
            </c:extLst>
          </c:dPt>
          <c:dLbls>
            <c:spPr>
              <a:noFill/>
              <a:ln>
                <a:noFill/>
              </a:ln>
              <a:effectLst/>
            </c:spPr>
            <c:txPr>
              <a:bodyPr rot="0" spcFirstLastPara="1" vertOverflow="ellipsis" vert="horz" wrap="square" lIns="38100" tIns="19050" rIns="38100" bIns="19050" anchor="ctr" anchorCtr="1">
                <a:spAutoFit/>
              </a:bodyPr>
              <a:lstStyle/>
              <a:p>
                <a:pPr>
                  <a:defRPr sz="1700" b="1" i="0" u="none" strike="noStrike" kern="1200" baseline="0">
                    <a:solidFill>
                      <a:schemeClr val="bg1"/>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Summary!$A$6:$A$8</c:f>
              <c:strCache>
                <c:ptCount val="3"/>
                <c:pt idx="0">
                  <c:v>Active</c:v>
                </c:pt>
                <c:pt idx="1">
                  <c:v>Inactive</c:v>
                </c:pt>
                <c:pt idx="2">
                  <c:v>Reclaimed/Closed</c:v>
                </c:pt>
              </c:strCache>
            </c:strRef>
          </c:cat>
          <c:val>
            <c:numRef>
              <c:f>Summary!$B$6:$B$8</c:f>
              <c:numCache>
                <c:formatCode>General</c:formatCode>
                <c:ptCount val="3"/>
                <c:pt idx="0">
                  <c:v>20</c:v>
                </c:pt>
                <c:pt idx="1">
                  <c:v>31</c:v>
                </c:pt>
                <c:pt idx="2">
                  <c:v>37</c:v>
                </c:pt>
              </c:numCache>
            </c:numRef>
          </c:val>
          <c:extLst>
            <c:ext xmlns:c16="http://schemas.microsoft.com/office/drawing/2014/chart" uri="{C3380CC4-5D6E-409C-BE32-E72D297353CC}">
              <c16:uniqueId val="{0000000E-B8C7-4A76-95BF-BFF9BC06823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Summary!$A$21</c:f>
          <c:strCache>
            <c:ptCount val="1"/>
            <c:pt idx="0">
              <c:v>Consequence Classification - All Facilities</c:v>
            </c:pt>
          </c:strCache>
        </c:strRef>
      </c:tx>
      <c:overlay val="0"/>
      <c:spPr>
        <a:noFill/>
        <a:ln>
          <a:noFill/>
        </a:ln>
        <a:effectLst/>
      </c:spPr>
      <c:txPr>
        <a:bodyPr rot="0" spcFirstLastPara="1" vertOverflow="ellipsis" vert="horz" wrap="square" anchor="ctr" anchorCtr="1"/>
        <a:lstStyle/>
        <a:p>
          <a:pPr>
            <a:defRPr sz="24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Summary!$A$22:$A$30</c:f>
              <c:strCache>
                <c:ptCount val="9"/>
                <c:pt idx="0">
                  <c:v>Low</c:v>
                </c:pt>
                <c:pt idx="1">
                  <c:v>Significant</c:v>
                </c:pt>
                <c:pt idx="2">
                  <c:v>High</c:v>
                </c:pt>
                <c:pt idx="3">
                  <c:v>High A</c:v>
                </c:pt>
                <c:pt idx="4">
                  <c:v>High B</c:v>
                </c:pt>
                <c:pt idx="5">
                  <c:v>Very High</c:v>
                </c:pt>
                <c:pt idx="6">
                  <c:v>Extreme</c:v>
                </c:pt>
                <c:pt idx="7">
                  <c:v>Unknown</c:v>
                </c:pt>
                <c:pt idx="8">
                  <c:v>N/A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6E-4AEB-8D7A-2310BB4D7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6E-4AEB-8D7A-2310BB4D7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6E-4AEB-8D7A-2310BB4D7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6E-4AEB-8D7A-2310BB4D7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A6E-4AEB-8D7A-2310BB4D7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A6E-4AEB-8D7A-2310BB4D7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A6E-4AEB-8D7A-2310BB4D7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A6E-4AEB-8D7A-2310BB4D7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A6E-4AEB-8D7A-2310BB4D7F26}"/>
              </c:ext>
            </c:extLst>
          </c:dPt>
          <c:dLbls>
            <c:spPr>
              <a:noFill/>
              <a:ln>
                <a:noFill/>
              </a:ln>
              <a:effectLst/>
            </c:spPr>
            <c:txPr>
              <a:bodyPr rot="0" spcFirstLastPara="1" vertOverflow="ellipsis" vert="horz" wrap="square" lIns="38100" tIns="19050" rIns="38100" bIns="19050" anchor="ctr" anchorCtr="1">
                <a:spAutoFit/>
              </a:bodyPr>
              <a:lstStyle/>
              <a:p>
                <a:pPr>
                  <a:defRPr sz="1700" b="1"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showLeaderLines val="0"/>
            <c:extLst>
              <c:ext xmlns:c15="http://schemas.microsoft.com/office/drawing/2012/chart" uri="{CE6537A1-D6FC-4f65-9D91-7224C49458BB}"/>
            </c:extLst>
          </c:dLbls>
          <c:cat>
            <c:strRef>
              <c:f>Summary!$A$22:$A$30</c:f>
              <c:strCache>
                <c:ptCount val="7"/>
                <c:pt idx="0">
                  <c:v>Low</c:v>
                </c:pt>
                <c:pt idx="1">
                  <c:v>Significant</c:v>
                </c:pt>
                <c:pt idx="2">
                  <c:v>High</c:v>
                </c:pt>
                <c:pt idx="3">
                  <c:v>Very High</c:v>
                </c:pt>
                <c:pt idx="4">
                  <c:v>Extreme</c:v>
                </c:pt>
                <c:pt idx="5">
                  <c:v>Unknown</c:v>
                </c:pt>
                <c:pt idx="6">
                  <c:v>N/A</c:v>
                </c:pt>
              </c:strCache>
            </c:strRef>
          </c:cat>
          <c:val>
            <c:numRef>
              <c:f>Summary!$B$22:$B$30</c:f>
              <c:numCache>
                <c:formatCode>General</c:formatCode>
                <c:ptCount val="7"/>
                <c:pt idx="0">
                  <c:v>15</c:v>
                </c:pt>
                <c:pt idx="1">
                  <c:v>27</c:v>
                </c:pt>
                <c:pt idx="2">
                  <c:v>9</c:v>
                </c:pt>
                <c:pt idx="3">
                  <c:v>6</c:v>
                </c:pt>
                <c:pt idx="4">
                  <c:v>9</c:v>
                </c:pt>
                <c:pt idx="5">
                  <c:v>17</c:v>
                </c:pt>
                <c:pt idx="6">
                  <c:v>3</c:v>
                </c:pt>
              </c:numCache>
            </c:numRef>
          </c:val>
          <c:extLst>
            <c:ext xmlns:c16="http://schemas.microsoft.com/office/drawing/2014/chart" uri="{C3380CC4-5D6E-409C-BE32-E72D297353CC}">
              <c16:uniqueId val="{00000012-7A6E-4AEB-8D7A-2310BB4D7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Summary!$A$10</c:f>
          <c:strCache>
            <c:ptCount val="1"/>
            <c:pt idx="0">
              <c:v>Construction Method - All Facilities</c:v>
            </c:pt>
          </c:strCache>
        </c:strRef>
      </c:tx>
      <c:overlay val="0"/>
      <c:spPr>
        <a:noFill/>
        <a:ln>
          <a:noFill/>
        </a:ln>
        <a:effectLst/>
      </c:spPr>
      <c:txPr>
        <a:bodyPr rot="0" spcFirstLastPara="1" vertOverflow="ellipsis" vert="horz" wrap="square" anchor="ctr" anchorCtr="1"/>
        <a:lstStyle/>
        <a:p>
          <a:pPr>
            <a:defRPr sz="24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Summary!$A$11:$A$19</c:f>
              <c:strCache>
                <c:ptCount val="9"/>
                <c:pt idx="0">
                  <c:v>Upstream</c:v>
                </c:pt>
                <c:pt idx="1">
                  <c:v>Downstream</c:v>
                </c:pt>
                <c:pt idx="2">
                  <c:v>Centerline</c:v>
                </c:pt>
                <c:pt idx="3">
                  <c:v>Modified Centerline</c:v>
                </c:pt>
                <c:pt idx="4">
                  <c:v>Filtered Tailings Stack</c:v>
                </c:pt>
                <c:pt idx="5">
                  <c:v>N/A - In pit</c:v>
                </c:pt>
                <c:pt idx="6">
                  <c:v>N/A - Below grade</c:v>
                </c:pt>
                <c:pt idx="7">
                  <c:v>Unknown</c:v>
                </c:pt>
                <c:pt idx="8">
                  <c:v>Landform</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FCF-4BD8-A4E9-4C62CDFF4CC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FCF-4BD8-A4E9-4C62CDFF4CC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FCF-4BD8-A4E9-4C62CDFF4CC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FCF-4BD8-A4E9-4C62CDFF4CC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FCF-4BD8-A4E9-4C62CDFF4CC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FCF-4BD8-A4E9-4C62CDFF4CC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FCF-4BD8-A4E9-4C62CDFF4CC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FCF-4BD8-A4E9-4C62CDFF4CC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FCF-4BD8-A4E9-4C62CDFF4CCC}"/>
              </c:ext>
            </c:extLst>
          </c:dPt>
          <c:dLbls>
            <c:spPr>
              <a:noFill/>
              <a:ln>
                <a:noFill/>
              </a:ln>
              <a:effectLst/>
            </c:spPr>
            <c:txPr>
              <a:bodyPr rot="0" spcFirstLastPara="1" vertOverflow="ellipsis" vert="horz" wrap="square" lIns="38100" tIns="19050" rIns="38100" bIns="19050" anchor="ctr" anchorCtr="1">
                <a:spAutoFit/>
              </a:bodyPr>
              <a:lstStyle/>
              <a:p>
                <a:pPr>
                  <a:defRPr sz="17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Summary!$A$11:$A$19</c:f>
              <c:strCache>
                <c:ptCount val="9"/>
                <c:pt idx="0">
                  <c:v>Upstream</c:v>
                </c:pt>
                <c:pt idx="1">
                  <c:v>Downstream</c:v>
                </c:pt>
                <c:pt idx="2">
                  <c:v>Centerline</c:v>
                </c:pt>
                <c:pt idx="3">
                  <c:v>Modified Centerline</c:v>
                </c:pt>
                <c:pt idx="4">
                  <c:v>Filtered Tailings Stack</c:v>
                </c:pt>
                <c:pt idx="5">
                  <c:v>N/A - In pit</c:v>
                </c:pt>
                <c:pt idx="6">
                  <c:v>N/A - Below grade</c:v>
                </c:pt>
                <c:pt idx="7">
                  <c:v>Unknown</c:v>
                </c:pt>
                <c:pt idx="8">
                  <c:v>Landform</c:v>
                </c:pt>
              </c:strCache>
            </c:strRef>
          </c:cat>
          <c:val>
            <c:numRef>
              <c:f>Summary!$B$11:$B$19</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FFCF-4BD8-A4E9-4C62CDFF4CC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A2FB0ED-2805-4DC3-8602-B6E6AAF3C856}">
  <sheetPr/>
  <sheetViews>
    <sheetView zoomScale="5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08D3FA5-27C3-42B5-9F14-F4D140128199}">
  <sheetPr/>
  <sheetViews>
    <sheetView zoomScale="58"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6A5022A-C9C4-4E1A-AA96-80205E974D44}">
  <sheetPr/>
  <sheetViews>
    <sheetView zoomScale="58"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1B09A75-E894-429E-A0C1-19FF03CC8DD8}">
  <sheetPr/>
  <sheetViews>
    <sheetView zoomScale="5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D1CE094-CF7E-47BF-8270-3E490C61BA37}">
  <sheetPr/>
  <sheetViews>
    <sheetView zoomScale="55"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DFD4AD5-B8A2-4C6A-B35F-8B6580369277}">
  <sheetPr/>
  <sheetViews>
    <sheetView zoomScale="56"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F1914FD-FD95-41CF-9573-EBBCCF46D710}">
  <sheetPr/>
  <sheetViews>
    <sheetView zoomScale="5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49138" cy="6273362"/>
    <xdr:graphicFrame macro="">
      <xdr:nvGraphicFramePr>
        <xdr:cNvPr id="2" name="Chart 1">
          <a:extLst>
            <a:ext uri="{FF2B5EF4-FFF2-40B4-BE49-F238E27FC236}">
              <a16:creationId xmlns:a16="http://schemas.microsoft.com/office/drawing/2014/main" id="{14A6A655-9326-43C4-898A-F6F8D1B6C80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oneCellAnchor>
    <xdr:from>
      <xdr:col>14</xdr:col>
      <xdr:colOff>857250</xdr:colOff>
      <xdr:row>42</xdr:row>
      <xdr:rowOff>0</xdr:rowOff>
    </xdr:from>
    <xdr:ext cx="3279322" cy="23734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1964590" y="555879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28</xdr:row>
      <xdr:rowOff>0</xdr:rowOff>
    </xdr:from>
    <xdr:ext cx="3279322" cy="23734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1964590" y="40005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35</xdr:row>
      <xdr:rowOff>0</xdr:rowOff>
    </xdr:from>
    <xdr:ext cx="3279322" cy="237346"/>
    <xdr:sp macro="" textlink="">
      <xdr:nvSpPr>
        <xdr:cNvPr id="5" name="TextBox 4">
          <a:extLst>
            <a:ext uri="{FF2B5EF4-FFF2-40B4-BE49-F238E27FC236}">
              <a16:creationId xmlns:a16="http://schemas.microsoft.com/office/drawing/2014/main" id="{13024300-8570-4A1B-80EF-D17D2EFA75BC}"/>
            </a:ext>
          </a:extLst>
        </xdr:cNvPr>
        <xdr:cNvSpPr txBox="1"/>
      </xdr:nvSpPr>
      <xdr:spPr>
        <a:xfrm>
          <a:off x="36235821" y="2680607"/>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36</xdr:row>
      <xdr:rowOff>0</xdr:rowOff>
    </xdr:from>
    <xdr:ext cx="3279322" cy="237346"/>
    <xdr:sp macro="" textlink="">
      <xdr:nvSpPr>
        <xdr:cNvPr id="6" name="TextBox 5">
          <a:extLst>
            <a:ext uri="{FF2B5EF4-FFF2-40B4-BE49-F238E27FC236}">
              <a16:creationId xmlns:a16="http://schemas.microsoft.com/office/drawing/2014/main" id="{9999F829-3D1E-4784-A51A-E15FB46AB62D}"/>
            </a:ext>
          </a:extLst>
        </xdr:cNvPr>
        <xdr:cNvSpPr txBox="1"/>
      </xdr:nvSpPr>
      <xdr:spPr>
        <a:xfrm>
          <a:off x="36235821" y="2680607"/>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43</xdr:row>
      <xdr:rowOff>0</xdr:rowOff>
    </xdr:from>
    <xdr:ext cx="3279322" cy="237346"/>
    <xdr:sp macro="" textlink="">
      <xdr:nvSpPr>
        <xdr:cNvPr id="7" name="TextBox 6">
          <a:extLst>
            <a:ext uri="{FF2B5EF4-FFF2-40B4-BE49-F238E27FC236}">
              <a16:creationId xmlns:a16="http://schemas.microsoft.com/office/drawing/2014/main" id="{F3B2CDF2-2033-42C8-B267-F52CB6FF1B0A}"/>
            </a:ext>
          </a:extLst>
        </xdr:cNvPr>
        <xdr:cNvSpPr txBox="1"/>
      </xdr:nvSpPr>
      <xdr:spPr>
        <a:xfrm>
          <a:off x="36235821" y="2680607"/>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37</xdr:row>
      <xdr:rowOff>0</xdr:rowOff>
    </xdr:from>
    <xdr:ext cx="3279322" cy="237346"/>
    <xdr:sp macro="" textlink="">
      <xdr:nvSpPr>
        <xdr:cNvPr id="8" name="TextBox 7">
          <a:extLst>
            <a:ext uri="{FF2B5EF4-FFF2-40B4-BE49-F238E27FC236}">
              <a16:creationId xmlns:a16="http://schemas.microsoft.com/office/drawing/2014/main" id="{F813270F-A487-4DB8-BCE6-C947887E261C}"/>
            </a:ext>
          </a:extLst>
        </xdr:cNvPr>
        <xdr:cNvSpPr txBox="1"/>
      </xdr:nvSpPr>
      <xdr:spPr>
        <a:xfrm>
          <a:off x="36235821" y="2680607"/>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44</xdr:row>
      <xdr:rowOff>0</xdr:rowOff>
    </xdr:from>
    <xdr:ext cx="3279322" cy="237346"/>
    <xdr:sp macro="" textlink="">
      <xdr:nvSpPr>
        <xdr:cNvPr id="9" name="TextBox 8">
          <a:extLst>
            <a:ext uri="{FF2B5EF4-FFF2-40B4-BE49-F238E27FC236}">
              <a16:creationId xmlns:a16="http://schemas.microsoft.com/office/drawing/2014/main" id="{1360CA54-D22D-429D-9230-CD377EE30B22}"/>
            </a:ext>
          </a:extLst>
        </xdr:cNvPr>
        <xdr:cNvSpPr txBox="1"/>
      </xdr:nvSpPr>
      <xdr:spPr>
        <a:xfrm>
          <a:off x="36235821" y="2680607"/>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45</xdr:row>
      <xdr:rowOff>0</xdr:rowOff>
    </xdr:from>
    <xdr:ext cx="3279322" cy="237346"/>
    <xdr:sp macro="" textlink="">
      <xdr:nvSpPr>
        <xdr:cNvPr id="10" name="TextBox 9">
          <a:extLst>
            <a:ext uri="{FF2B5EF4-FFF2-40B4-BE49-F238E27FC236}">
              <a16:creationId xmlns:a16="http://schemas.microsoft.com/office/drawing/2014/main" id="{302C0AE6-BE3F-4951-BE36-10BA3EB4C36A}"/>
            </a:ext>
          </a:extLst>
        </xdr:cNvPr>
        <xdr:cNvSpPr txBox="1"/>
      </xdr:nvSpPr>
      <xdr:spPr>
        <a:xfrm>
          <a:off x="36235821" y="2680607"/>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43</xdr:row>
      <xdr:rowOff>0</xdr:rowOff>
    </xdr:from>
    <xdr:ext cx="3279322" cy="237346"/>
    <xdr:sp macro="" textlink="">
      <xdr:nvSpPr>
        <xdr:cNvPr id="11" name="TextBox 10">
          <a:extLst>
            <a:ext uri="{FF2B5EF4-FFF2-40B4-BE49-F238E27FC236}">
              <a16:creationId xmlns:a16="http://schemas.microsoft.com/office/drawing/2014/main" id="{0A7D2DAC-9D0E-40D5-B9D1-9A9F12AB518A}"/>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44</xdr:row>
      <xdr:rowOff>0</xdr:rowOff>
    </xdr:from>
    <xdr:ext cx="3279322" cy="237346"/>
    <xdr:sp macro="" textlink="">
      <xdr:nvSpPr>
        <xdr:cNvPr id="12" name="TextBox 11">
          <a:extLst>
            <a:ext uri="{FF2B5EF4-FFF2-40B4-BE49-F238E27FC236}">
              <a16:creationId xmlns:a16="http://schemas.microsoft.com/office/drawing/2014/main" id="{F9D91D73-3D0B-4555-83F1-619870F208A8}"/>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45</xdr:row>
      <xdr:rowOff>0</xdr:rowOff>
    </xdr:from>
    <xdr:ext cx="3279322" cy="237346"/>
    <xdr:sp macro="" textlink="">
      <xdr:nvSpPr>
        <xdr:cNvPr id="13" name="TextBox 12">
          <a:extLst>
            <a:ext uri="{FF2B5EF4-FFF2-40B4-BE49-F238E27FC236}">
              <a16:creationId xmlns:a16="http://schemas.microsoft.com/office/drawing/2014/main" id="{C9495421-88B3-4A12-9102-D684767E2765}"/>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73</xdr:row>
      <xdr:rowOff>0</xdr:rowOff>
    </xdr:from>
    <xdr:ext cx="3279322" cy="237346"/>
    <xdr:sp macro="" textlink="">
      <xdr:nvSpPr>
        <xdr:cNvPr id="15" name="TextBox 14">
          <a:extLst>
            <a:ext uri="{FF2B5EF4-FFF2-40B4-BE49-F238E27FC236}">
              <a16:creationId xmlns:a16="http://schemas.microsoft.com/office/drawing/2014/main" id="{DE9C2899-7529-49BD-B0F3-F00DB6027AF3}"/>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73</xdr:row>
      <xdr:rowOff>0</xdr:rowOff>
    </xdr:from>
    <xdr:ext cx="3279322" cy="237346"/>
    <xdr:sp macro="" textlink="">
      <xdr:nvSpPr>
        <xdr:cNvPr id="16" name="TextBox 15">
          <a:extLst>
            <a:ext uri="{FF2B5EF4-FFF2-40B4-BE49-F238E27FC236}">
              <a16:creationId xmlns:a16="http://schemas.microsoft.com/office/drawing/2014/main" id="{19FCA483-E918-4E8A-BFCA-FA41290179D7}"/>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74</xdr:row>
      <xdr:rowOff>0</xdr:rowOff>
    </xdr:from>
    <xdr:ext cx="3279322" cy="237346"/>
    <xdr:sp macro="" textlink="">
      <xdr:nvSpPr>
        <xdr:cNvPr id="17" name="TextBox 16">
          <a:extLst>
            <a:ext uri="{FF2B5EF4-FFF2-40B4-BE49-F238E27FC236}">
              <a16:creationId xmlns:a16="http://schemas.microsoft.com/office/drawing/2014/main" id="{20625D9D-09FF-47F2-936B-660C095B4028}"/>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18" name="TextBox 17">
          <a:extLst>
            <a:ext uri="{FF2B5EF4-FFF2-40B4-BE49-F238E27FC236}">
              <a16:creationId xmlns:a16="http://schemas.microsoft.com/office/drawing/2014/main" id="{D0AC27DE-A15B-4149-A843-FD09CB968AD2}"/>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73</xdr:row>
      <xdr:rowOff>0</xdr:rowOff>
    </xdr:from>
    <xdr:ext cx="3279322" cy="237346"/>
    <xdr:sp macro="" textlink="">
      <xdr:nvSpPr>
        <xdr:cNvPr id="19" name="TextBox 18">
          <a:extLst>
            <a:ext uri="{FF2B5EF4-FFF2-40B4-BE49-F238E27FC236}">
              <a16:creationId xmlns:a16="http://schemas.microsoft.com/office/drawing/2014/main" id="{002C58C1-12EA-4EC6-9FE3-296ADA94D4C6}"/>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74</xdr:row>
      <xdr:rowOff>0</xdr:rowOff>
    </xdr:from>
    <xdr:ext cx="3279322" cy="237346"/>
    <xdr:sp macro="" textlink="">
      <xdr:nvSpPr>
        <xdr:cNvPr id="20" name="TextBox 19">
          <a:extLst>
            <a:ext uri="{FF2B5EF4-FFF2-40B4-BE49-F238E27FC236}">
              <a16:creationId xmlns:a16="http://schemas.microsoft.com/office/drawing/2014/main" id="{F82759DA-27C4-4191-80FE-64D7B5CDD060}"/>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21" name="TextBox 20">
          <a:extLst>
            <a:ext uri="{FF2B5EF4-FFF2-40B4-BE49-F238E27FC236}">
              <a16:creationId xmlns:a16="http://schemas.microsoft.com/office/drawing/2014/main" id="{728FEB4F-FD1A-4F6D-B1E3-98E13F939784}"/>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22" name="TextBox 21">
          <a:extLst>
            <a:ext uri="{FF2B5EF4-FFF2-40B4-BE49-F238E27FC236}">
              <a16:creationId xmlns:a16="http://schemas.microsoft.com/office/drawing/2014/main" id="{C15E9A1E-2DBE-406F-BEAA-B00C7C4BB0C7}"/>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73</xdr:row>
      <xdr:rowOff>0</xdr:rowOff>
    </xdr:from>
    <xdr:ext cx="3279322" cy="237346"/>
    <xdr:sp macro="" textlink="">
      <xdr:nvSpPr>
        <xdr:cNvPr id="23" name="TextBox 22">
          <a:extLst>
            <a:ext uri="{FF2B5EF4-FFF2-40B4-BE49-F238E27FC236}">
              <a16:creationId xmlns:a16="http://schemas.microsoft.com/office/drawing/2014/main" id="{541625C2-CEB5-4D8A-B090-035559C875FA}"/>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74</xdr:row>
      <xdr:rowOff>0</xdr:rowOff>
    </xdr:from>
    <xdr:ext cx="3279322" cy="237346"/>
    <xdr:sp macro="" textlink="">
      <xdr:nvSpPr>
        <xdr:cNvPr id="24" name="TextBox 23">
          <a:extLst>
            <a:ext uri="{FF2B5EF4-FFF2-40B4-BE49-F238E27FC236}">
              <a16:creationId xmlns:a16="http://schemas.microsoft.com/office/drawing/2014/main" id="{6CEE4054-85A6-4E36-A4EB-F0E6C5D4416C}"/>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25" name="TextBox 24">
          <a:extLst>
            <a:ext uri="{FF2B5EF4-FFF2-40B4-BE49-F238E27FC236}">
              <a16:creationId xmlns:a16="http://schemas.microsoft.com/office/drawing/2014/main" id="{856812A0-58A4-44E4-BE3B-C6D9026566C1}"/>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26" name="TextBox 25">
          <a:extLst>
            <a:ext uri="{FF2B5EF4-FFF2-40B4-BE49-F238E27FC236}">
              <a16:creationId xmlns:a16="http://schemas.microsoft.com/office/drawing/2014/main" id="{69EF1889-5751-4B34-AB68-1254806F5193}"/>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74</xdr:row>
      <xdr:rowOff>0</xdr:rowOff>
    </xdr:from>
    <xdr:ext cx="3279322" cy="237346"/>
    <xdr:sp macro="" textlink="">
      <xdr:nvSpPr>
        <xdr:cNvPr id="27" name="TextBox 26">
          <a:extLst>
            <a:ext uri="{FF2B5EF4-FFF2-40B4-BE49-F238E27FC236}">
              <a16:creationId xmlns:a16="http://schemas.microsoft.com/office/drawing/2014/main" id="{45EE1108-A975-4710-834B-A0069217D812}"/>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28" name="TextBox 27">
          <a:extLst>
            <a:ext uri="{FF2B5EF4-FFF2-40B4-BE49-F238E27FC236}">
              <a16:creationId xmlns:a16="http://schemas.microsoft.com/office/drawing/2014/main" id="{0264F695-E2E7-45C1-A714-0156D8BA3119}"/>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29" name="TextBox 28">
          <a:extLst>
            <a:ext uri="{FF2B5EF4-FFF2-40B4-BE49-F238E27FC236}">
              <a16:creationId xmlns:a16="http://schemas.microsoft.com/office/drawing/2014/main" id="{B1172A99-0F98-4741-92C7-E1C1820950D5}"/>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30" name="TextBox 29">
          <a:extLst>
            <a:ext uri="{FF2B5EF4-FFF2-40B4-BE49-F238E27FC236}">
              <a16:creationId xmlns:a16="http://schemas.microsoft.com/office/drawing/2014/main" id="{65768FDA-DA89-4E6D-9AB2-2C3609B4DE17}"/>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74</xdr:row>
      <xdr:rowOff>0</xdr:rowOff>
    </xdr:from>
    <xdr:ext cx="3279322" cy="237346"/>
    <xdr:sp macro="" textlink="">
      <xdr:nvSpPr>
        <xdr:cNvPr id="31" name="TextBox 30">
          <a:extLst>
            <a:ext uri="{FF2B5EF4-FFF2-40B4-BE49-F238E27FC236}">
              <a16:creationId xmlns:a16="http://schemas.microsoft.com/office/drawing/2014/main" id="{BF640591-2C1A-4B96-B4E8-19EA81C67CA4}"/>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32" name="TextBox 31">
          <a:extLst>
            <a:ext uri="{FF2B5EF4-FFF2-40B4-BE49-F238E27FC236}">
              <a16:creationId xmlns:a16="http://schemas.microsoft.com/office/drawing/2014/main" id="{D5BC5002-5772-484F-B76C-4A5D82CDC174}"/>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33" name="TextBox 32">
          <a:extLst>
            <a:ext uri="{FF2B5EF4-FFF2-40B4-BE49-F238E27FC236}">
              <a16:creationId xmlns:a16="http://schemas.microsoft.com/office/drawing/2014/main" id="{84655BCE-0DAD-470A-82F6-172949FDF6A1}"/>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34" name="TextBox 33">
          <a:extLst>
            <a:ext uri="{FF2B5EF4-FFF2-40B4-BE49-F238E27FC236}">
              <a16:creationId xmlns:a16="http://schemas.microsoft.com/office/drawing/2014/main" id="{F2EC63C0-9496-4897-AE8B-363D0FB51A4B}"/>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35" name="TextBox 34">
          <a:extLst>
            <a:ext uri="{FF2B5EF4-FFF2-40B4-BE49-F238E27FC236}">
              <a16:creationId xmlns:a16="http://schemas.microsoft.com/office/drawing/2014/main" id="{9ABA6259-E473-4853-B156-BA767B4C8EA0}"/>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36" name="TextBox 35">
          <a:extLst>
            <a:ext uri="{FF2B5EF4-FFF2-40B4-BE49-F238E27FC236}">
              <a16:creationId xmlns:a16="http://schemas.microsoft.com/office/drawing/2014/main" id="{CB5C4262-838F-4EBC-B9E3-41DEA2427EC5}"/>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37" name="TextBox 36">
          <a:extLst>
            <a:ext uri="{FF2B5EF4-FFF2-40B4-BE49-F238E27FC236}">
              <a16:creationId xmlns:a16="http://schemas.microsoft.com/office/drawing/2014/main" id="{A388CC47-7DE6-4A61-8F6E-9A7E506F90BA}"/>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38" name="TextBox 37">
          <a:extLst>
            <a:ext uri="{FF2B5EF4-FFF2-40B4-BE49-F238E27FC236}">
              <a16:creationId xmlns:a16="http://schemas.microsoft.com/office/drawing/2014/main" id="{0BB443CF-B896-4807-9707-BB3DF358394D}"/>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39" name="TextBox 38">
          <a:extLst>
            <a:ext uri="{FF2B5EF4-FFF2-40B4-BE49-F238E27FC236}">
              <a16:creationId xmlns:a16="http://schemas.microsoft.com/office/drawing/2014/main" id="{65E0A409-54A4-4799-AA8F-4F6E9808C9EA}"/>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40" name="TextBox 39">
          <a:extLst>
            <a:ext uri="{FF2B5EF4-FFF2-40B4-BE49-F238E27FC236}">
              <a16:creationId xmlns:a16="http://schemas.microsoft.com/office/drawing/2014/main" id="{3A942FC8-0858-472C-AEC8-C1188F96411D}"/>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41" name="TextBox 40">
          <a:extLst>
            <a:ext uri="{FF2B5EF4-FFF2-40B4-BE49-F238E27FC236}">
              <a16:creationId xmlns:a16="http://schemas.microsoft.com/office/drawing/2014/main" id="{04D5E893-EE8B-467A-B75E-016220D54318}"/>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42" name="TextBox 41">
          <a:extLst>
            <a:ext uri="{FF2B5EF4-FFF2-40B4-BE49-F238E27FC236}">
              <a16:creationId xmlns:a16="http://schemas.microsoft.com/office/drawing/2014/main" id="{2AB014D9-EF81-4DFA-9516-F1891715BF35}"/>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43" name="TextBox 42">
          <a:extLst>
            <a:ext uri="{FF2B5EF4-FFF2-40B4-BE49-F238E27FC236}">
              <a16:creationId xmlns:a16="http://schemas.microsoft.com/office/drawing/2014/main" id="{C3878BD4-2DB4-4610-A714-15A9A83D5ED2}"/>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44" name="TextBox 43">
          <a:extLst>
            <a:ext uri="{FF2B5EF4-FFF2-40B4-BE49-F238E27FC236}">
              <a16:creationId xmlns:a16="http://schemas.microsoft.com/office/drawing/2014/main" id="{F07A209E-5093-4DAB-8690-5F5B38F7A713}"/>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45" name="TextBox 44">
          <a:extLst>
            <a:ext uri="{FF2B5EF4-FFF2-40B4-BE49-F238E27FC236}">
              <a16:creationId xmlns:a16="http://schemas.microsoft.com/office/drawing/2014/main" id="{5A479DA8-9D47-483B-8299-6CA148F5DD0D}"/>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46" name="TextBox 45">
          <a:extLst>
            <a:ext uri="{FF2B5EF4-FFF2-40B4-BE49-F238E27FC236}">
              <a16:creationId xmlns:a16="http://schemas.microsoft.com/office/drawing/2014/main" id="{2549DA3E-4A04-470B-BC59-97E05F30D976}"/>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47" name="TextBox 46">
          <a:extLst>
            <a:ext uri="{FF2B5EF4-FFF2-40B4-BE49-F238E27FC236}">
              <a16:creationId xmlns:a16="http://schemas.microsoft.com/office/drawing/2014/main" id="{A25C5658-B876-4F2F-B7E9-393A3FD8AB4B}"/>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48" name="TextBox 47">
          <a:extLst>
            <a:ext uri="{FF2B5EF4-FFF2-40B4-BE49-F238E27FC236}">
              <a16:creationId xmlns:a16="http://schemas.microsoft.com/office/drawing/2014/main" id="{B6137E95-72EC-4201-8915-507BF71AF3E2}"/>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49" name="TextBox 48">
          <a:extLst>
            <a:ext uri="{FF2B5EF4-FFF2-40B4-BE49-F238E27FC236}">
              <a16:creationId xmlns:a16="http://schemas.microsoft.com/office/drawing/2014/main" id="{A1E260C4-C95D-495B-B437-0EB82116A677}"/>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50" name="TextBox 49">
          <a:extLst>
            <a:ext uri="{FF2B5EF4-FFF2-40B4-BE49-F238E27FC236}">
              <a16:creationId xmlns:a16="http://schemas.microsoft.com/office/drawing/2014/main" id="{8361BBCF-856D-44D6-9CCB-EDA8E9D8362E}"/>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51" name="TextBox 50">
          <a:extLst>
            <a:ext uri="{FF2B5EF4-FFF2-40B4-BE49-F238E27FC236}">
              <a16:creationId xmlns:a16="http://schemas.microsoft.com/office/drawing/2014/main" id="{462F5D4F-4E86-4348-B267-044D4ECC5BA1}"/>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52" name="TextBox 51">
          <a:extLst>
            <a:ext uri="{FF2B5EF4-FFF2-40B4-BE49-F238E27FC236}">
              <a16:creationId xmlns:a16="http://schemas.microsoft.com/office/drawing/2014/main" id="{AE599F32-7C9C-4594-AC95-997918ABAC9A}"/>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53" name="TextBox 52">
          <a:extLst>
            <a:ext uri="{FF2B5EF4-FFF2-40B4-BE49-F238E27FC236}">
              <a16:creationId xmlns:a16="http://schemas.microsoft.com/office/drawing/2014/main" id="{A8B7DB9C-6751-449E-A9C1-361021813490}"/>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80</xdr:row>
      <xdr:rowOff>0</xdr:rowOff>
    </xdr:from>
    <xdr:ext cx="3279322" cy="237346"/>
    <xdr:sp macro="" textlink="">
      <xdr:nvSpPr>
        <xdr:cNvPr id="54" name="TextBox 53">
          <a:extLst>
            <a:ext uri="{FF2B5EF4-FFF2-40B4-BE49-F238E27FC236}">
              <a16:creationId xmlns:a16="http://schemas.microsoft.com/office/drawing/2014/main" id="{22240064-E26B-49CF-B3C0-BA6A4DA930BF}"/>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55" name="TextBox 54">
          <a:extLst>
            <a:ext uri="{FF2B5EF4-FFF2-40B4-BE49-F238E27FC236}">
              <a16:creationId xmlns:a16="http://schemas.microsoft.com/office/drawing/2014/main" id="{41177496-5AB9-4D76-899B-E301B20DD61D}"/>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56" name="TextBox 55">
          <a:extLst>
            <a:ext uri="{FF2B5EF4-FFF2-40B4-BE49-F238E27FC236}">
              <a16:creationId xmlns:a16="http://schemas.microsoft.com/office/drawing/2014/main" id="{D2B94C1D-1862-452F-9AC3-BE85C394286A}"/>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57" name="TextBox 56">
          <a:extLst>
            <a:ext uri="{FF2B5EF4-FFF2-40B4-BE49-F238E27FC236}">
              <a16:creationId xmlns:a16="http://schemas.microsoft.com/office/drawing/2014/main" id="{477F9CEB-1697-4BEC-B0D0-FB708698F335}"/>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80</xdr:row>
      <xdr:rowOff>0</xdr:rowOff>
    </xdr:from>
    <xdr:ext cx="3279322" cy="237346"/>
    <xdr:sp macro="" textlink="">
      <xdr:nvSpPr>
        <xdr:cNvPr id="58" name="TextBox 57">
          <a:extLst>
            <a:ext uri="{FF2B5EF4-FFF2-40B4-BE49-F238E27FC236}">
              <a16:creationId xmlns:a16="http://schemas.microsoft.com/office/drawing/2014/main" id="{F4624548-2B5A-4B7E-BBBD-922540ECEB09}"/>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59" name="TextBox 58">
          <a:extLst>
            <a:ext uri="{FF2B5EF4-FFF2-40B4-BE49-F238E27FC236}">
              <a16:creationId xmlns:a16="http://schemas.microsoft.com/office/drawing/2014/main" id="{09EF47A7-0249-43EA-93CB-F0851658F7BD}"/>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60" name="TextBox 59">
          <a:extLst>
            <a:ext uri="{FF2B5EF4-FFF2-40B4-BE49-F238E27FC236}">
              <a16:creationId xmlns:a16="http://schemas.microsoft.com/office/drawing/2014/main" id="{C74F579A-31E5-4A3A-9530-327E412A6546}"/>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80</xdr:row>
      <xdr:rowOff>0</xdr:rowOff>
    </xdr:from>
    <xdr:ext cx="3279322" cy="237346"/>
    <xdr:sp macro="" textlink="">
      <xdr:nvSpPr>
        <xdr:cNvPr id="61" name="TextBox 60">
          <a:extLst>
            <a:ext uri="{FF2B5EF4-FFF2-40B4-BE49-F238E27FC236}">
              <a16:creationId xmlns:a16="http://schemas.microsoft.com/office/drawing/2014/main" id="{A4DF5951-6372-4B0B-9C7A-1FCD8531E4D3}"/>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0</xdr:rowOff>
    </xdr:from>
    <xdr:ext cx="3279322" cy="237346"/>
    <xdr:sp macro="" textlink="">
      <xdr:nvSpPr>
        <xdr:cNvPr id="62" name="TextBox 61">
          <a:extLst>
            <a:ext uri="{FF2B5EF4-FFF2-40B4-BE49-F238E27FC236}">
              <a16:creationId xmlns:a16="http://schemas.microsoft.com/office/drawing/2014/main" id="{220CF61F-239C-4409-B924-C8693E8CCC80}"/>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63" name="TextBox 62">
          <a:extLst>
            <a:ext uri="{FF2B5EF4-FFF2-40B4-BE49-F238E27FC236}">
              <a16:creationId xmlns:a16="http://schemas.microsoft.com/office/drawing/2014/main" id="{6AF4CADF-DF0C-48EE-B6AC-238BD05BC7AC}"/>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64" name="TextBox 63">
          <a:extLst>
            <a:ext uri="{FF2B5EF4-FFF2-40B4-BE49-F238E27FC236}">
              <a16:creationId xmlns:a16="http://schemas.microsoft.com/office/drawing/2014/main" id="{EE63AFCA-5F31-4AE7-95A0-D602034FC4CF}"/>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80</xdr:row>
      <xdr:rowOff>0</xdr:rowOff>
    </xdr:from>
    <xdr:ext cx="3279322" cy="237346"/>
    <xdr:sp macro="" textlink="">
      <xdr:nvSpPr>
        <xdr:cNvPr id="65" name="TextBox 64">
          <a:extLst>
            <a:ext uri="{FF2B5EF4-FFF2-40B4-BE49-F238E27FC236}">
              <a16:creationId xmlns:a16="http://schemas.microsoft.com/office/drawing/2014/main" id="{78422EE2-EA06-4457-8DD9-78053FF71434}"/>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0</xdr:rowOff>
    </xdr:from>
    <xdr:ext cx="3279322" cy="237346"/>
    <xdr:sp macro="" textlink="">
      <xdr:nvSpPr>
        <xdr:cNvPr id="66" name="TextBox 65">
          <a:extLst>
            <a:ext uri="{FF2B5EF4-FFF2-40B4-BE49-F238E27FC236}">
              <a16:creationId xmlns:a16="http://schemas.microsoft.com/office/drawing/2014/main" id="{D60F7F0D-C97F-44EA-A451-C138280212A3}"/>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67" name="TextBox 66">
          <a:extLst>
            <a:ext uri="{FF2B5EF4-FFF2-40B4-BE49-F238E27FC236}">
              <a16:creationId xmlns:a16="http://schemas.microsoft.com/office/drawing/2014/main" id="{9B6CD83F-B825-4F7D-ABF5-0CC3E7B11C83}"/>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80</xdr:row>
      <xdr:rowOff>0</xdr:rowOff>
    </xdr:from>
    <xdr:ext cx="3279322" cy="237346"/>
    <xdr:sp macro="" textlink="">
      <xdr:nvSpPr>
        <xdr:cNvPr id="68" name="TextBox 67">
          <a:extLst>
            <a:ext uri="{FF2B5EF4-FFF2-40B4-BE49-F238E27FC236}">
              <a16:creationId xmlns:a16="http://schemas.microsoft.com/office/drawing/2014/main" id="{5CD84009-8A31-4A00-9AFF-A2AF82164026}"/>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0</xdr:rowOff>
    </xdr:from>
    <xdr:ext cx="3279322" cy="237346"/>
    <xdr:sp macro="" textlink="">
      <xdr:nvSpPr>
        <xdr:cNvPr id="69" name="TextBox 68">
          <a:extLst>
            <a:ext uri="{FF2B5EF4-FFF2-40B4-BE49-F238E27FC236}">
              <a16:creationId xmlns:a16="http://schemas.microsoft.com/office/drawing/2014/main" id="{AA23D8D0-D837-499E-B2F1-AF203A3EFBBE}"/>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82</xdr:row>
      <xdr:rowOff>0</xdr:rowOff>
    </xdr:from>
    <xdr:ext cx="3279322" cy="237346"/>
    <xdr:sp macro="" textlink="">
      <xdr:nvSpPr>
        <xdr:cNvPr id="70" name="TextBox 69">
          <a:extLst>
            <a:ext uri="{FF2B5EF4-FFF2-40B4-BE49-F238E27FC236}">
              <a16:creationId xmlns:a16="http://schemas.microsoft.com/office/drawing/2014/main" id="{8F1E0E1B-FCCA-41BE-891B-E28566A82928}"/>
            </a:ext>
          </a:extLst>
        </xdr:cNvPr>
        <xdr:cNvSpPr txBox="1"/>
      </xdr:nvSpPr>
      <xdr:spPr>
        <a:xfrm>
          <a:off x="36235821" y="3646714"/>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35</xdr:row>
      <xdr:rowOff>0</xdr:rowOff>
    </xdr:from>
    <xdr:ext cx="3279322" cy="237346"/>
    <xdr:sp macro="" textlink="">
      <xdr:nvSpPr>
        <xdr:cNvPr id="71" name="TextBox 70">
          <a:extLst>
            <a:ext uri="{FF2B5EF4-FFF2-40B4-BE49-F238E27FC236}">
              <a16:creationId xmlns:a16="http://schemas.microsoft.com/office/drawing/2014/main" id="{691176D0-FD26-443B-8EBC-B4ABF3074BC6}"/>
            </a:ext>
          </a:extLst>
        </xdr:cNvPr>
        <xdr:cNvSpPr txBox="1"/>
      </xdr:nvSpPr>
      <xdr:spPr>
        <a:xfrm>
          <a:off x="37555714" y="10164536"/>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36</xdr:row>
      <xdr:rowOff>0</xdr:rowOff>
    </xdr:from>
    <xdr:ext cx="3279322" cy="237346"/>
    <xdr:sp macro="" textlink="">
      <xdr:nvSpPr>
        <xdr:cNvPr id="72" name="TextBox 71">
          <a:extLst>
            <a:ext uri="{FF2B5EF4-FFF2-40B4-BE49-F238E27FC236}">
              <a16:creationId xmlns:a16="http://schemas.microsoft.com/office/drawing/2014/main" id="{64261A7E-8835-47F0-90E6-1A101916144A}"/>
            </a:ext>
          </a:extLst>
        </xdr:cNvPr>
        <xdr:cNvSpPr txBox="1"/>
      </xdr:nvSpPr>
      <xdr:spPr>
        <a:xfrm>
          <a:off x="37555714" y="10164536"/>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37</xdr:row>
      <xdr:rowOff>0</xdr:rowOff>
    </xdr:from>
    <xdr:ext cx="3279322" cy="237346"/>
    <xdr:sp macro="" textlink="">
      <xdr:nvSpPr>
        <xdr:cNvPr id="73" name="TextBox 72">
          <a:extLst>
            <a:ext uri="{FF2B5EF4-FFF2-40B4-BE49-F238E27FC236}">
              <a16:creationId xmlns:a16="http://schemas.microsoft.com/office/drawing/2014/main" id="{0F4956C0-4B5F-4FEC-86BF-EB158CC8361C}"/>
            </a:ext>
          </a:extLst>
        </xdr:cNvPr>
        <xdr:cNvSpPr txBox="1"/>
      </xdr:nvSpPr>
      <xdr:spPr>
        <a:xfrm>
          <a:off x="37555714" y="10164536"/>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38</xdr:row>
      <xdr:rowOff>0</xdr:rowOff>
    </xdr:from>
    <xdr:ext cx="3279322" cy="237346"/>
    <xdr:sp macro="" textlink="">
      <xdr:nvSpPr>
        <xdr:cNvPr id="74" name="TextBox 73">
          <a:extLst>
            <a:ext uri="{FF2B5EF4-FFF2-40B4-BE49-F238E27FC236}">
              <a16:creationId xmlns:a16="http://schemas.microsoft.com/office/drawing/2014/main" id="{B00500D6-73BF-459A-B31F-968AD9284188}"/>
            </a:ext>
          </a:extLst>
        </xdr:cNvPr>
        <xdr:cNvSpPr txBox="1"/>
      </xdr:nvSpPr>
      <xdr:spPr>
        <a:xfrm>
          <a:off x="37555714" y="10164536"/>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39</xdr:row>
      <xdr:rowOff>0</xdr:rowOff>
    </xdr:from>
    <xdr:ext cx="3279322" cy="237346"/>
    <xdr:sp macro="" textlink="">
      <xdr:nvSpPr>
        <xdr:cNvPr id="75" name="TextBox 74">
          <a:extLst>
            <a:ext uri="{FF2B5EF4-FFF2-40B4-BE49-F238E27FC236}">
              <a16:creationId xmlns:a16="http://schemas.microsoft.com/office/drawing/2014/main" id="{5EA3F42C-1B5D-4018-B1C2-A673AF9B2731}"/>
            </a:ext>
          </a:extLst>
        </xdr:cNvPr>
        <xdr:cNvSpPr txBox="1"/>
      </xdr:nvSpPr>
      <xdr:spPr>
        <a:xfrm>
          <a:off x="37555714" y="10164536"/>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74</xdr:row>
      <xdr:rowOff>0</xdr:rowOff>
    </xdr:from>
    <xdr:ext cx="3279322" cy="237346"/>
    <xdr:sp macro="" textlink="">
      <xdr:nvSpPr>
        <xdr:cNvPr id="76" name="TextBox 75">
          <a:extLst>
            <a:ext uri="{FF2B5EF4-FFF2-40B4-BE49-F238E27FC236}">
              <a16:creationId xmlns:a16="http://schemas.microsoft.com/office/drawing/2014/main" id="{FF28AD18-467B-44F7-A985-EBE71894FE76}"/>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74</xdr:row>
      <xdr:rowOff>0</xdr:rowOff>
    </xdr:from>
    <xdr:ext cx="3279322" cy="237346"/>
    <xdr:sp macro="" textlink="">
      <xdr:nvSpPr>
        <xdr:cNvPr id="77" name="TextBox 76">
          <a:extLst>
            <a:ext uri="{FF2B5EF4-FFF2-40B4-BE49-F238E27FC236}">
              <a16:creationId xmlns:a16="http://schemas.microsoft.com/office/drawing/2014/main" id="{677AC971-A41D-4937-A8F9-235419BF1463}"/>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74</xdr:row>
      <xdr:rowOff>0</xdr:rowOff>
    </xdr:from>
    <xdr:ext cx="3279322" cy="237346"/>
    <xdr:sp macro="" textlink="">
      <xdr:nvSpPr>
        <xdr:cNvPr id="78" name="TextBox 77">
          <a:extLst>
            <a:ext uri="{FF2B5EF4-FFF2-40B4-BE49-F238E27FC236}">
              <a16:creationId xmlns:a16="http://schemas.microsoft.com/office/drawing/2014/main" id="{25DA34FA-6D53-4EAF-87E8-6219094EDD68}"/>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79" name="TextBox 78">
          <a:extLst>
            <a:ext uri="{FF2B5EF4-FFF2-40B4-BE49-F238E27FC236}">
              <a16:creationId xmlns:a16="http://schemas.microsoft.com/office/drawing/2014/main" id="{3CD37738-395C-4DEB-92AE-9A70DFE458EF}"/>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80" name="TextBox 79">
          <a:extLst>
            <a:ext uri="{FF2B5EF4-FFF2-40B4-BE49-F238E27FC236}">
              <a16:creationId xmlns:a16="http://schemas.microsoft.com/office/drawing/2014/main" id="{01F6EFA9-5EA9-485B-B5B1-F162231C770F}"/>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75</xdr:row>
      <xdr:rowOff>0</xdr:rowOff>
    </xdr:from>
    <xdr:ext cx="3279322" cy="237346"/>
    <xdr:sp macro="" textlink="">
      <xdr:nvSpPr>
        <xdr:cNvPr id="81" name="TextBox 80">
          <a:extLst>
            <a:ext uri="{FF2B5EF4-FFF2-40B4-BE49-F238E27FC236}">
              <a16:creationId xmlns:a16="http://schemas.microsoft.com/office/drawing/2014/main" id="{95A5291F-6D7E-4A9A-96ED-D3F55F0C9D1E}"/>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82" name="TextBox 81">
          <a:extLst>
            <a:ext uri="{FF2B5EF4-FFF2-40B4-BE49-F238E27FC236}">
              <a16:creationId xmlns:a16="http://schemas.microsoft.com/office/drawing/2014/main" id="{AE0ECCD3-64E5-470D-A0B9-6B46211406D7}"/>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83" name="TextBox 82">
          <a:extLst>
            <a:ext uri="{FF2B5EF4-FFF2-40B4-BE49-F238E27FC236}">
              <a16:creationId xmlns:a16="http://schemas.microsoft.com/office/drawing/2014/main" id="{C85ED29C-6809-4FCE-ADD1-BBB478E4E25A}"/>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76</xdr:row>
      <xdr:rowOff>0</xdr:rowOff>
    </xdr:from>
    <xdr:ext cx="3279322" cy="237346"/>
    <xdr:sp macro="" textlink="">
      <xdr:nvSpPr>
        <xdr:cNvPr id="84" name="TextBox 83">
          <a:extLst>
            <a:ext uri="{FF2B5EF4-FFF2-40B4-BE49-F238E27FC236}">
              <a16:creationId xmlns:a16="http://schemas.microsoft.com/office/drawing/2014/main" id="{65F418BF-55EB-416E-B745-EED407142EC7}"/>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85" name="TextBox 84">
          <a:extLst>
            <a:ext uri="{FF2B5EF4-FFF2-40B4-BE49-F238E27FC236}">
              <a16:creationId xmlns:a16="http://schemas.microsoft.com/office/drawing/2014/main" id="{99FD3F57-EA19-49D9-85DB-53F9566AB88F}"/>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86" name="TextBox 85">
          <a:extLst>
            <a:ext uri="{FF2B5EF4-FFF2-40B4-BE49-F238E27FC236}">
              <a16:creationId xmlns:a16="http://schemas.microsoft.com/office/drawing/2014/main" id="{D732A007-3BB8-44AB-9718-5ECF90182613}"/>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77</xdr:row>
      <xdr:rowOff>0</xdr:rowOff>
    </xdr:from>
    <xdr:ext cx="3279322" cy="237346"/>
    <xdr:sp macro="" textlink="">
      <xdr:nvSpPr>
        <xdr:cNvPr id="87" name="TextBox 86">
          <a:extLst>
            <a:ext uri="{FF2B5EF4-FFF2-40B4-BE49-F238E27FC236}">
              <a16:creationId xmlns:a16="http://schemas.microsoft.com/office/drawing/2014/main" id="{8A0C589C-E5E5-4ACD-8231-06C37F78B793}"/>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88" name="TextBox 87">
          <a:extLst>
            <a:ext uri="{FF2B5EF4-FFF2-40B4-BE49-F238E27FC236}">
              <a16:creationId xmlns:a16="http://schemas.microsoft.com/office/drawing/2014/main" id="{F8F0FF52-A388-4200-ACB1-94A59EFA5A89}"/>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89" name="TextBox 88">
          <a:extLst>
            <a:ext uri="{FF2B5EF4-FFF2-40B4-BE49-F238E27FC236}">
              <a16:creationId xmlns:a16="http://schemas.microsoft.com/office/drawing/2014/main" id="{0BF62B35-6D6E-4E3E-9917-CE526DA16D1E}"/>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78</xdr:row>
      <xdr:rowOff>0</xdr:rowOff>
    </xdr:from>
    <xdr:ext cx="3279322" cy="237346"/>
    <xdr:sp macro="" textlink="">
      <xdr:nvSpPr>
        <xdr:cNvPr id="90" name="TextBox 89">
          <a:extLst>
            <a:ext uri="{FF2B5EF4-FFF2-40B4-BE49-F238E27FC236}">
              <a16:creationId xmlns:a16="http://schemas.microsoft.com/office/drawing/2014/main" id="{9CFCA455-F4EF-4C34-BC75-C3FC27E5DC2E}"/>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91" name="TextBox 90">
          <a:extLst>
            <a:ext uri="{FF2B5EF4-FFF2-40B4-BE49-F238E27FC236}">
              <a16:creationId xmlns:a16="http://schemas.microsoft.com/office/drawing/2014/main" id="{622B43CE-0D5C-436E-8C44-0B5A1132917A}"/>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92" name="TextBox 91">
          <a:extLst>
            <a:ext uri="{FF2B5EF4-FFF2-40B4-BE49-F238E27FC236}">
              <a16:creationId xmlns:a16="http://schemas.microsoft.com/office/drawing/2014/main" id="{F88C2092-FDF4-48CC-856B-E438B023186F}"/>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79</xdr:row>
      <xdr:rowOff>0</xdr:rowOff>
    </xdr:from>
    <xdr:ext cx="3279322" cy="237346"/>
    <xdr:sp macro="" textlink="">
      <xdr:nvSpPr>
        <xdr:cNvPr id="93" name="TextBox 92">
          <a:extLst>
            <a:ext uri="{FF2B5EF4-FFF2-40B4-BE49-F238E27FC236}">
              <a16:creationId xmlns:a16="http://schemas.microsoft.com/office/drawing/2014/main" id="{6468A42D-38EA-4E11-83FE-A0F312A9FE2F}"/>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80</xdr:row>
      <xdr:rowOff>0</xdr:rowOff>
    </xdr:from>
    <xdr:ext cx="3279322" cy="237346"/>
    <xdr:sp macro="" textlink="">
      <xdr:nvSpPr>
        <xdr:cNvPr id="94" name="TextBox 93">
          <a:extLst>
            <a:ext uri="{FF2B5EF4-FFF2-40B4-BE49-F238E27FC236}">
              <a16:creationId xmlns:a16="http://schemas.microsoft.com/office/drawing/2014/main" id="{4CA36C0A-405F-49E1-86CE-BAE59F396144}"/>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80</xdr:row>
      <xdr:rowOff>0</xdr:rowOff>
    </xdr:from>
    <xdr:ext cx="3279322" cy="237346"/>
    <xdr:sp macro="" textlink="">
      <xdr:nvSpPr>
        <xdr:cNvPr id="95" name="TextBox 94">
          <a:extLst>
            <a:ext uri="{FF2B5EF4-FFF2-40B4-BE49-F238E27FC236}">
              <a16:creationId xmlns:a16="http://schemas.microsoft.com/office/drawing/2014/main" id="{851FB91D-2E23-47D7-A46D-B26F191C8633}"/>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80</xdr:row>
      <xdr:rowOff>0</xdr:rowOff>
    </xdr:from>
    <xdr:ext cx="3279322" cy="237346"/>
    <xdr:sp macro="" textlink="">
      <xdr:nvSpPr>
        <xdr:cNvPr id="96" name="TextBox 95">
          <a:extLst>
            <a:ext uri="{FF2B5EF4-FFF2-40B4-BE49-F238E27FC236}">
              <a16:creationId xmlns:a16="http://schemas.microsoft.com/office/drawing/2014/main" id="{43CBFD29-1D24-4F8F-9B1A-1A500A48A4DA}"/>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0</xdr:rowOff>
    </xdr:from>
    <xdr:ext cx="3279322" cy="237346"/>
    <xdr:sp macro="" textlink="">
      <xdr:nvSpPr>
        <xdr:cNvPr id="97" name="TextBox 96">
          <a:extLst>
            <a:ext uri="{FF2B5EF4-FFF2-40B4-BE49-F238E27FC236}">
              <a16:creationId xmlns:a16="http://schemas.microsoft.com/office/drawing/2014/main" id="{931D9C71-DE2E-402A-BDEA-63082F2D6E99}"/>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0</xdr:rowOff>
    </xdr:from>
    <xdr:ext cx="3279322" cy="237346"/>
    <xdr:sp macro="" textlink="">
      <xdr:nvSpPr>
        <xdr:cNvPr id="98" name="TextBox 97">
          <a:extLst>
            <a:ext uri="{FF2B5EF4-FFF2-40B4-BE49-F238E27FC236}">
              <a16:creationId xmlns:a16="http://schemas.microsoft.com/office/drawing/2014/main" id="{D8EB44AB-C68E-41C3-9D76-FC8282B04EDC}"/>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0</xdr:rowOff>
    </xdr:from>
    <xdr:ext cx="3279322" cy="237346"/>
    <xdr:sp macro="" textlink="">
      <xdr:nvSpPr>
        <xdr:cNvPr id="99" name="TextBox 98">
          <a:extLst>
            <a:ext uri="{FF2B5EF4-FFF2-40B4-BE49-F238E27FC236}">
              <a16:creationId xmlns:a16="http://schemas.microsoft.com/office/drawing/2014/main" id="{BA2A4319-551F-40DF-9E6C-81B74CB9512A}"/>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82</xdr:row>
      <xdr:rowOff>0</xdr:rowOff>
    </xdr:from>
    <xdr:ext cx="3279322" cy="237346"/>
    <xdr:sp macro="" textlink="">
      <xdr:nvSpPr>
        <xdr:cNvPr id="100" name="TextBox 99">
          <a:extLst>
            <a:ext uri="{FF2B5EF4-FFF2-40B4-BE49-F238E27FC236}">
              <a16:creationId xmlns:a16="http://schemas.microsoft.com/office/drawing/2014/main" id="{326EBB5D-D761-413C-9AAB-599F9CE8F43F}"/>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82</xdr:row>
      <xdr:rowOff>0</xdr:rowOff>
    </xdr:from>
    <xdr:ext cx="3279322" cy="237346"/>
    <xdr:sp macro="" textlink="">
      <xdr:nvSpPr>
        <xdr:cNvPr id="101" name="TextBox 100">
          <a:extLst>
            <a:ext uri="{FF2B5EF4-FFF2-40B4-BE49-F238E27FC236}">
              <a16:creationId xmlns:a16="http://schemas.microsoft.com/office/drawing/2014/main" id="{7F5B0E50-2F77-4E03-9DF4-5D6EA7FA5513}"/>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82</xdr:row>
      <xdr:rowOff>0</xdr:rowOff>
    </xdr:from>
    <xdr:ext cx="3279322" cy="237346"/>
    <xdr:sp macro="" textlink="">
      <xdr:nvSpPr>
        <xdr:cNvPr id="102" name="TextBox 101">
          <a:extLst>
            <a:ext uri="{FF2B5EF4-FFF2-40B4-BE49-F238E27FC236}">
              <a16:creationId xmlns:a16="http://schemas.microsoft.com/office/drawing/2014/main" id="{4BE737AA-3AD3-437E-A0E0-FB1773FEBD79}"/>
            </a:ext>
          </a:extLst>
        </xdr:cNvPr>
        <xdr:cNvSpPr txBox="1"/>
      </xdr:nvSpPr>
      <xdr:spPr>
        <a:xfrm>
          <a:off x="10525125" y="32766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13</xdr:col>
      <xdr:colOff>857250</xdr:colOff>
      <xdr:row>44</xdr:row>
      <xdr:rowOff>666750</xdr:rowOff>
    </xdr:from>
    <xdr:ext cx="3279322" cy="237346"/>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3305770" y="1040511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13</xdr:col>
      <xdr:colOff>857250</xdr:colOff>
      <xdr:row>13</xdr:row>
      <xdr:rowOff>0</xdr:rowOff>
    </xdr:from>
    <xdr:ext cx="3279322" cy="237346"/>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25264110" y="9144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49138" cy="6273362"/>
    <xdr:graphicFrame macro="">
      <xdr:nvGraphicFramePr>
        <xdr:cNvPr id="2" name="Chart 1">
          <a:extLst>
            <a:ext uri="{FF2B5EF4-FFF2-40B4-BE49-F238E27FC236}">
              <a16:creationId xmlns:a16="http://schemas.microsoft.com/office/drawing/2014/main" id="{9DEEFF79-F2B7-4F15-8C08-382B5C766B5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9138" cy="6273362"/>
    <xdr:graphicFrame macro="">
      <xdr:nvGraphicFramePr>
        <xdr:cNvPr id="2" name="Chart 1">
          <a:extLst>
            <a:ext uri="{FF2B5EF4-FFF2-40B4-BE49-F238E27FC236}">
              <a16:creationId xmlns:a16="http://schemas.microsoft.com/office/drawing/2014/main" id="{40530A60-AF49-45D0-9C0B-0F9AD73BACE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oneCellAnchor>
    <xdr:from>
      <xdr:col>14</xdr:col>
      <xdr:colOff>857250</xdr:colOff>
      <xdr:row>52</xdr:row>
      <xdr:rowOff>0</xdr:rowOff>
    </xdr:from>
    <xdr:ext cx="3279322" cy="237346"/>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5264110" y="629412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39</xdr:row>
      <xdr:rowOff>0</xdr:rowOff>
    </xdr:from>
    <xdr:ext cx="3279322" cy="237346"/>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5053250" y="5793105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666750</xdr:rowOff>
    </xdr:from>
    <xdr:ext cx="3279322" cy="237346"/>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5114210" y="5466207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857250</xdr:colOff>
      <xdr:row>36</xdr:row>
      <xdr:rowOff>0</xdr:rowOff>
    </xdr:from>
    <xdr:ext cx="3279322" cy="237346"/>
    <xdr:sp macro="" textlink="">
      <xdr:nvSpPr>
        <xdr:cNvPr id="2" name="TextBox 1">
          <a:extLst>
            <a:ext uri="{FF2B5EF4-FFF2-40B4-BE49-F238E27FC236}">
              <a16:creationId xmlns:a16="http://schemas.microsoft.com/office/drawing/2014/main" id="{06FCE173-2D5F-4407-B8C8-EB962D6256D0}"/>
            </a:ext>
          </a:extLst>
        </xdr:cNvPr>
        <xdr:cNvSpPr txBox="1"/>
      </xdr:nvSpPr>
      <xdr:spPr>
        <a:xfrm>
          <a:off x="23660100" y="3178175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15</xdr:col>
      <xdr:colOff>857250</xdr:colOff>
      <xdr:row>24</xdr:row>
      <xdr:rowOff>0</xdr:rowOff>
    </xdr:from>
    <xdr:ext cx="3279322" cy="237346"/>
    <xdr:sp macro="" textlink="">
      <xdr:nvSpPr>
        <xdr:cNvPr id="3" name="TextBox 2">
          <a:extLst>
            <a:ext uri="{FF2B5EF4-FFF2-40B4-BE49-F238E27FC236}">
              <a16:creationId xmlns:a16="http://schemas.microsoft.com/office/drawing/2014/main" id="{75FBEA95-3B6F-4DD1-8416-6C970AF174A8}"/>
            </a:ext>
          </a:extLst>
        </xdr:cNvPr>
        <xdr:cNvSpPr txBox="1"/>
      </xdr:nvSpPr>
      <xdr:spPr>
        <a:xfrm>
          <a:off x="23660100" y="2129155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15</xdr:col>
      <xdr:colOff>857250</xdr:colOff>
      <xdr:row>55</xdr:row>
      <xdr:rowOff>0</xdr:rowOff>
    </xdr:from>
    <xdr:ext cx="3279322" cy="237346"/>
    <xdr:sp macro="" textlink="">
      <xdr:nvSpPr>
        <xdr:cNvPr id="4" name="TextBox 3">
          <a:extLst>
            <a:ext uri="{FF2B5EF4-FFF2-40B4-BE49-F238E27FC236}">
              <a16:creationId xmlns:a16="http://schemas.microsoft.com/office/drawing/2014/main" id="{A020815F-64E0-4EA4-8C3D-FD8C4EC4566A}"/>
            </a:ext>
          </a:extLst>
        </xdr:cNvPr>
        <xdr:cNvSpPr txBox="1"/>
      </xdr:nvSpPr>
      <xdr:spPr>
        <a:xfrm>
          <a:off x="23660100" y="510794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absoluteAnchor>
    <xdr:pos x="0" y="0"/>
    <xdr:ext cx="8674554" cy="6293304"/>
    <xdr:graphicFrame macro="">
      <xdr:nvGraphicFramePr>
        <xdr:cNvPr id="2" name="Chart 1">
          <a:extLst>
            <a:ext uri="{FF2B5EF4-FFF2-40B4-BE49-F238E27FC236}">
              <a16:creationId xmlns:a16="http://schemas.microsoft.com/office/drawing/2014/main" id="{490C9428-F2E0-4BC5-BB99-73250B49756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70636" cy="6292273"/>
    <xdr:graphicFrame macro="">
      <xdr:nvGraphicFramePr>
        <xdr:cNvPr id="2" name="Chart 1">
          <a:extLst>
            <a:ext uri="{FF2B5EF4-FFF2-40B4-BE49-F238E27FC236}">
              <a16:creationId xmlns:a16="http://schemas.microsoft.com/office/drawing/2014/main" id="{E7BCC6B8-A048-4C77-BE2E-CD3B98BECAE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4554" cy="6293304"/>
    <xdr:graphicFrame macro="">
      <xdr:nvGraphicFramePr>
        <xdr:cNvPr id="2" name="Chart 1">
          <a:extLst>
            <a:ext uri="{FF2B5EF4-FFF2-40B4-BE49-F238E27FC236}">
              <a16:creationId xmlns:a16="http://schemas.microsoft.com/office/drawing/2014/main" id="{EB505B4C-BEA7-4602-8D46-57CD7F6460D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74554" cy="6293304"/>
    <xdr:graphicFrame macro="">
      <xdr:nvGraphicFramePr>
        <xdr:cNvPr id="2" name="Chart 1">
          <a:extLst>
            <a:ext uri="{FF2B5EF4-FFF2-40B4-BE49-F238E27FC236}">
              <a16:creationId xmlns:a16="http://schemas.microsoft.com/office/drawing/2014/main" id="{AC5C9898-24D8-43A3-839E-868445C733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547AE8-796D-4876-9F88-66C215B86C54}" name="Table2" displayName="Table2" ref="B1:V90" totalsRowShown="0" headerRowDxfId="24" dataDxfId="22" headerRowBorderDxfId="23" tableBorderDxfId="21" dataCellStyle="Normal 5 2">
  <autoFilter ref="B1:V90" xr:uid="{394A6BE5-B570-4279-A0FD-85F56D75047F}"/>
  <tableColumns count="21">
    <tableColumn id="1" xr3:uid="{221E5B25-104D-435E-9E80-365B1B6CE62D}" name="Site Name &amp; Location" dataDxfId="20"/>
    <tableColumn id="2" xr3:uid="{EE39547F-75B1-40FF-82FC-F8E53D084B54}" name="1_x000a_Qualifying Dam Structure (Name)" dataDxfId="19" dataCellStyle="Normal 5 2"/>
    <tableColumn id="3" xr3:uid="{E865005F-5955-432F-8191-FC76F281AC56}" name="2_x000a_Location (latitude/longitude)" dataDxfId="18" dataCellStyle="Normal 5 2"/>
    <tableColumn id="4" xr3:uid="{40788F0C-6C25-4C8D-B1EF-0CF89721553B}" name="3_x000a_Ownership" dataDxfId="17" dataCellStyle="Normal 5 2"/>
    <tableColumn id="5" xr3:uid="{D8103DF9-29CF-4883-AFAE-E3BA2706C575}" name="4_x000a_Status" dataDxfId="16" dataCellStyle="Normal 5 2"/>
    <tableColumn id="6" xr3:uid="{EFB80870-A4D8-46C4-B392-1F8CC5CE6CDE}" name="5_x000a_Date of Initial Operation" dataDxfId="15" dataCellStyle="Normal 5 2"/>
    <tableColumn id="7" xr3:uid="{5484947C-D3D1-491A-9253-DB45A675521B}" name="6_x000a_Is the Dam currently operated or closed as per currently approved design, and within design intent? (Yes/No)" dataDxfId="14" dataCellStyle="Normal 5 2"/>
    <tableColumn id="8" xr3:uid="{5E46157E-D78D-4D98-931F-2A66E261BDCE}" name="7_x000a_Raise Methodology" dataDxfId="13" dataCellStyle="Normal 5 2"/>
    <tableColumn id="9" xr3:uid="{EEE660C3-F997-4A2C-95BD-D5068118123E}" name="8_x000a_Current Maximum Dam Height (m)" dataDxfId="12" dataCellStyle="Normal 5 2"/>
    <tableColumn id="10" xr3:uid="{5A7807BA-6F86-4DA9-A665-DCC1556FD524}" name="9_x000a_Current Tailings Storage Impoundment Volume (Mm3)" dataDxfId="11" dataCellStyle="Normal 5 2"/>
    <tableColumn id="11" xr3:uid="{25D21E22-00DB-4ABE-A69B-CDFA4B7FF78A}" name="10_x000a_Planned Tailings Storage Impoundment Volume in 5 years (Mm3)" dataDxfId="10" dataCellStyle="Normal 5 2"/>
    <tableColumn id="12" xr3:uid="{BA770406-C663-4110-97A4-907F541A0F68}" name="11_x000a_Most Recent Inspection (Independent Expert Review)" dataDxfId="9"/>
    <tableColumn id="13" xr3:uid="{ACC806DE-12B2-4B6C-BB60-6CE407269017}" name="12_x000a_Do you have full and complete relevant engineering records including design, construction, operation, maintenance, and/or closure? (Yes/No)" dataDxfId="8" dataCellStyle="Normal 5 2"/>
    <tableColumn id="14" xr3:uid="{DDB93ECD-9042-471A-A02E-3F3D381BE26A}" name="13_x000a_Consequence Classification" dataDxfId="7" dataCellStyle="Normal 5 2"/>
    <tableColumn id="15" xr3:uid="{1DA47E90-F4D5-4F42-BA3F-630267A6CC1E}" name="14_x000a_Classification System" dataDxfId="6" dataCellStyle="Normal 5 2"/>
    <tableColumn id="16" xr3:uid="{C8CB50B9-79CD-4116-A085-3B3B8057FD0B}" name="15_x000a_Has this facility, at any point in its history, failed to be confirmed or certified as stable, as per the design criteria and requirements in place, by an independent engineer (even if later certified as stable by the same or a different firm)? (Yes/No" dataDxfId="5" dataCellStyle="Normal 5 2"/>
    <tableColumn id="17" xr3:uid="{8C19292D-1246-4F47-91EE-ACBB66E854C9}" name="16_x000a_Do you have internal/in house engineering specialist oversight of this facility? Or do you have external engineering support for this purpose?" dataDxfId="4" dataCellStyle="Normal 5 2"/>
    <tableColumn id="18" xr3:uid="{71ADBBD4-BC4E-4CF0-AC36-3C8E41DDFA41}" name="17_x000a_Has a formal analysis of the downstream impact on communities, ecosystems and critical infrastructure in the event of catastrophic failure been undertaken and updated to reflect current and anticipated conditions? If so, when did this assessment take p" dataDxfId="3" dataCellStyle="Normal 5 2"/>
    <tableColumn id="19" xr3:uid="{06BF58BA-F6C6-4BD8-99A2-4245468E38D0}" name="18_x000a_Is there a) a closure plan in place for this dam, and b) does it include long term monitoring? (Yes and Yes, Yes and No, No and Yes, No and No)" dataDxfId="2" dataCellStyle="Normal 5 2"/>
    <tableColumn id="20" xr3:uid="{B0444F99-4437-46E9-BF11-07F134D9E2F2}" name="19_x000a_Have you, or do you plan to assess your tailings facilities against the impact of more regular extreme weather events as a result of climate change? (Yes/No)" dataDxfId="1" dataCellStyle="Normal 5 2"/>
    <tableColumn id="21" xr3:uid="{EE86AAD5-F9DE-44FA-9DF0-B26A6B4AD2B2}" name="20_x000a_Any other relevant information and supporting documentation" dataDxfId="0" dataCellStyle="Normal 5 2"/>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Newmont">
      <a:dk1>
        <a:sysClr val="windowText" lastClr="000000"/>
      </a:dk1>
      <a:lt1>
        <a:sysClr val="window" lastClr="FFFFFF"/>
      </a:lt1>
      <a:dk2>
        <a:srgbClr val="071435"/>
      </a:dk2>
      <a:lt2>
        <a:srgbClr val="D9E8EC"/>
      </a:lt2>
      <a:accent1>
        <a:srgbClr val="0C2B82"/>
      </a:accent1>
      <a:accent2>
        <a:srgbClr val="3A68C5"/>
      </a:accent2>
      <a:accent3>
        <a:srgbClr val="12A6E6"/>
      </a:accent3>
      <a:accent4>
        <a:srgbClr val="D9E8EC"/>
      </a:accent4>
      <a:accent5>
        <a:srgbClr val="FCAF17"/>
      </a:accent5>
      <a:accent6>
        <a:srgbClr val="D9E8EC"/>
      </a:accent6>
      <a:hlink>
        <a:srgbClr val="0C2B82"/>
      </a:hlink>
      <a:folHlink>
        <a:srgbClr val="FCAF1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workbookViewId="0">
      <selection activeCell="A9" sqref="A9:M9"/>
    </sheetView>
  </sheetViews>
  <sheetFormatPr defaultRowHeight="14.5"/>
  <sheetData>
    <row r="1" spans="1:13" ht="18.5">
      <c r="A1" s="1" t="s">
        <v>0</v>
      </c>
    </row>
    <row r="3" spans="1:13">
      <c r="A3" s="2" t="s">
        <v>1</v>
      </c>
    </row>
    <row r="5" spans="1:13">
      <c r="A5" t="s">
        <v>2</v>
      </c>
    </row>
    <row r="6" spans="1:13">
      <c r="A6" t="s">
        <v>3</v>
      </c>
    </row>
    <row r="7" spans="1:13" ht="61.4" customHeight="1">
      <c r="A7" s="861" t="s">
        <v>4</v>
      </c>
      <c r="B7" s="861"/>
      <c r="C7" s="861"/>
      <c r="D7" s="861"/>
      <c r="E7" s="861"/>
      <c r="F7" s="861"/>
      <c r="G7" s="861"/>
      <c r="H7" s="861"/>
      <c r="I7" s="861"/>
      <c r="J7" s="861"/>
      <c r="K7" s="861"/>
      <c r="L7" s="861"/>
      <c r="M7" s="861"/>
    </row>
    <row r="8" spans="1:13">
      <c r="A8" s="5"/>
      <c r="B8" s="5"/>
      <c r="C8" s="5"/>
      <c r="D8" s="5"/>
      <c r="E8" s="5"/>
      <c r="F8" s="5"/>
      <c r="G8" s="5"/>
      <c r="H8" s="5"/>
      <c r="I8" s="5"/>
      <c r="J8" s="5"/>
      <c r="K8" s="5"/>
      <c r="L8" s="5"/>
      <c r="M8" s="5"/>
    </row>
    <row r="9" spans="1:13" ht="42" customHeight="1">
      <c r="A9" s="861" t="s">
        <v>5</v>
      </c>
      <c r="B9" s="861"/>
      <c r="C9" s="861"/>
      <c r="D9" s="861"/>
      <c r="E9" s="861"/>
      <c r="F9" s="861"/>
      <c r="G9" s="861"/>
      <c r="H9" s="861"/>
      <c r="I9" s="861"/>
      <c r="J9" s="861"/>
      <c r="K9" s="861"/>
      <c r="L9" s="861"/>
      <c r="M9" s="861"/>
    </row>
    <row r="10" spans="1:13" ht="59.5" customHeight="1">
      <c r="A10" s="861" t="s">
        <v>6</v>
      </c>
      <c r="B10" s="861"/>
      <c r="C10" s="861"/>
      <c r="D10" s="861"/>
      <c r="E10" s="861"/>
      <c r="F10" s="861"/>
      <c r="G10" s="861"/>
      <c r="H10" s="861"/>
      <c r="I10" s="861"/>
      <c r="J10" s="861"/>
      <c r="K10" s="861"/>
      <c r="L10" s="861"/>
      <c r="M10" s="861"/>
    </row>
    <row r="11" spans="1:13">
      <c r="A11" s="5"/>
      <c r="B11" s="5"/>
      <c r="C11" s="5"/>
      <c r="D11" s="5"/>
      <c r="E11" s="5"/>
      <c r="F11" s="5"/>
      <c r="G11" s="5"/>
      <c r="H11" s="5"/>
      <c r="I11" s="5"/>
      <c r="J11" s="5"/>
      <c r="K11" s="5"/>
      <c r="L11" s="5"/>
      <c r="M11" s="5"/>
    </row>
    <row r="12" spans="1:13" ht="85.4" customHeight="1">
      <c r="A12" s="861" t="s">
        <v>7</v>
      </c>
      <c r="B12" s="861"/>
      <c r="C12" s="861"/>
      <c r="D12" s="861"/>
      <c r="E12" s="861"/>
      <c r="F12" s="861"/>
      <c r="G12" s="861"/>
      <c r="H12" s="861"/>
      <c r="I12" s="861"/>
      <c r="J12" s="861"/>
      <c r="K12" s="861"/>
      <c r="L12" s="861"/>
      <c r="M12" s="861"/>
    </row>
    <row r="14" spans="1:13" ht="87" customHeight="1">
      <c r="A14" s="861" t="s">
        <v>8</v>
      </c>
      <c r="B14" s="861"/>
      <c r="C14" s="861"/>
      <c r="D14" s="861"/>
      <c r="E14" s="861"/>
      <c r="F14" s="861"/>
      <c r="G14" s="861"/>
      <c r="H14" s="861"/>
      <c r="I14" s="861"/>
      <c r="J14" s="861"/>
      <c r="K14" s="861"/>
      <c r="L14" s="861"/>
      <c r="M14" s="861"/>
    </row>
    <row r="15" spans="1:13">
      <c r="A15" s="5"/>
      <c r="B15" s="5"/>
      <c r="C15" s="5"/>
      <c r="D15" s="5"/>
      <c r="E15" s="5"/>
      <c r="F15" s="5"/>
      <c r="G15" s="5"/>
      <c r="H15" s="5"/>
      <c r="I15" s="5"/>
      <c r="J15" s="5"/>
      <c r="K15" s="5"/>
      <c r="L15" s="5"/>
      <c r="M15" s="5"/>
    </row>
    <row r="16" spans="1:13" ht="113.15" customHeight="1">
      <c r="A16" s="861" t="s">
        <v>9</v>
      </c>
      <c r="B16" s="861"/>
      <c r="C16" s="861"/>
      <c r="D16" s="861"/>
      <c r="E16" s="861"/>
      <c r="F16" s="861"/>
      <c r="G16" s="861"/>
      <c r="H16" s="861"/>
      <c r="I16" s="861"/>
      <c r="J16" s="861"/>
      <c r="K16" s="861"/>
      <c r="L16" s="861"/>
      <c r="M16" s="861"/>
    </row>
    <row r="17" spans="1:13">
      <c r="A17" s="4"/>
    </row>
    <row r="18" spans="1:13">
      <c r="A18" s="2" t="s">
        <v>10</v>
      </c>
    </row>
    <row r="19" spans="1:13">
      <c r="A19" s="3" t="s">
        <v>11</v>
      </c>
    </row>
    <row r="20" spans="1:13">
      <c r="A20" s="2" t="s">
        <v>12</v>
      </c>
    </row>
    <row r="22" spans="1:13" ht="95.5" customHeight="1">
      <c r="A22" s="861" t="s">
        <v>13</v>
      </c>
      <c r="B22" s="861"/>
      <c r="C22" s="861"/>
      <c r="D22" s="861"/>
      <c r="E22" s="861"/>
      <c r="F22" s="861"/>
      <c r="G22" s="861"/>
      <c r="H22" s="861"/>
      <c r="I22" s="861"/>
      <c r="J22" s="861"/>
      <c r="K22" s="861"/>
      <c r="L22" s="861"/>
      <c r="M22" s="861"/>
    </row>
  </sheetData>
  <mergeCells count="7">
    <mergeCell ref="A22:M22"/>
    <mergeCell ref="A16:M16"/>
    <mergeCell ref="A7:M7"/>
    <mergeCell ref="A9:M9"/>
    <mergeCell ref="A10:M10"/>
    <mergeCell ref="A12:M12"/>
    <mergeCell ref="A14:M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9"/>
  <sheetViews>
    <sheetView topLeftCell="A4" workbookViewId="0">
      <selection activeCell="A29" sqref="A29:A97"/>
    </sheetView>
  </sheetViews>
  <sheetFormatPr defaultRowHeight="14.5"/>
  <cols>
    <col min="1" max="1" width="19" customWidth="1"/>
    <col min="2" max="2" width="34.54296875" customWidth="1"/>
    <col min="3" max="3" width="47.453125" customWidth="1"/>
    <col min="4" max="4" width="30.453125" customWidth="1"/>
    <col min="5" max="5" width="21.54296875" customWidth="1"/>
    <col min="6" max="6" width="34.453125" customWidth="1"/>
    <col min="7" max="7" width="25.54296875" customWidth="1"/>
    <col min="8" max="8" width="26" customWidth="1"/>
    <col min="9" max="9" width="23.453125" customWidth="1"/>
    <col min="10" max="10" width="17.54296875" customWidth="1"/>
    <col min="11" max="11" width="19.54296875" customWidth="1"/>
    <col min="12" max="12" width="27.453125" customWidth="1"/>
    <col min="13" max="13" width="28.54296875" customWidth="1"/>
    <col min="14" max="14" width="18.1796875" customWidth="1"/>
    <col min="15" max="15" width="16.54296875" customWidth="1"/>
    <col min="16" max="16" width="33" customWidth="1"/>
    <col min="17" max="17" width="25.54296875" customWidth="1"/>
    <col min="18" max="18" width="35.81640625" customWidth="1"/>
    <col min="19" max="19" width="27.54296875" customWidth="1"/>
    <col min="20" max="20" width="28" customWidth="1"/>
    <col min="21" max="21" width="36.453125" customWidth="1"/>
  </cols>
  <sheetData>
    <row r="1" spans="1:21" s="236" customFormat="1" ht="164.25" customHeight="1">
      <c r="A1" s="234" t="s">
        <v>62</v>
      </c>
      <c r="B1" s="234" t="s">
        <v>908</v>
      </c>
      <c r="C1" s="234" t="s">
        <v>909</v>
      </c>
      <c r="D1" s="234" t="s">
        <v>910</v>
      </c>
      <c r="E1" s="234" t="s">
        <v>911</v>
      </c>
      <c r="F1" s="234" t="s">
        <v>912</v>
      </c>
      <c r="G1" s="234" t="s">
        <v>913</v>
      </c>
      <c r="H1" s="234" t="s">
        <v>914</v>
      </c>
      <c r="I1" s="234" t="s">
        <v>70</v>
      </c>
      <c r="J1" s="234" t="s">
        <v>915</v>
      </c>
      <c r="K1" s="234" t="s">
        <v>916</v>
      </c>
      <c r="L1" s="235" t="s">
        <v>917</v>
      </c>
      <c r="M1" s="235" t="s">
        <v>918</v>
      </c>
      <c r="N1" s="235" t="s">
        <v>919</v>
      </c>
      <c r="O1" s="235" t="s">
        <v>920</v>
      </c>
      <c r="P1" s="235" t="s">
        <v>921</v>
      </c>
      <c r="Q1" s="235" t="s">
        <v>922</v>
      </c>
      <c r="R1" s="235" t="s">
        <v>923</v>
      </c>
      <c r="S1" s="235" t="s">
        <v>924</v>
      </c>
      <c r="T1" s="235" t="s">
        <v>81</v>
      </c>
      <c r="U1" s="235" t="s">
        <v>82</v>
      </c>
    </row>
    <row r="2" spans="1:21" s="236" customFormat="1" ht="146.15" customHeight="1" thickBot="1">
      <c r="A2" s="237" t="s">
        <v>925</v>
      </c>
      <c r="B2" s="238" t="s">
        <v>926</v>
      </c>
      <c r="C2" s="238" t="s">
        <v>927</v>
      </c>
      <c r="D2" s="238" t="s">
        <v>928</v>
      </c>
      <c r="E2" s="238" t="s">
        <v>929</v>
      </c>
      <c r="F2" s="238" t="s">
        <v>930</v>
      </c>
      <c r="G2" s="238" t="s">
        <v>931</v>
      </c>
      <c r="H2" s="238" t="s">
        <v>932</v>
      </c>
      <c r="I2" s="238" t="s">
        <v>933</v>
      </c>
      <c r="J2" s="238" t="s">
        <v>934</v>
      </c>
      <c r="K2" s="238" t="s">
        <v>935</v>
      </c>
      <c r="L2" s="238" t="s">
        <v>936</v>
      </c>
      <c r="M2" s="238" t="s">
        <v>937</v>
      </c>
      <c r="N2" s="238" t="s">
        <v>938</v>
      </c>
      <c r="O2" s="238" t="s">
        <v>939</v>
      </c>
      <c r="P2" s="238" t="s">
        <v>940</v>
      </c>
      <c r="Q2" s="238" t="s">
        <v>941</v>
      </c>
      <c r="R2" s="238" t="s">
        <v>942</v>
      </c>
      <c r="S2" s="238" t="s">
        <v>943</v>
      </c>
      <c r="T2" s="238" t="s">
        <v>944</v>
      </c>
      <c r="U2" s="238" t="s">
        <v>945</v>
      </c>
    </row>
    <row r="3" spans="1:21" s="236" customFormat="1" ht="31.4" customHeight="1">
      <c r="A3" s="950" t="s">
        <v>946</v>
      </c>
      <c r="B3" s="239" t="s">
        <v>278</v>
      </c>
      <c r="C3" s="239" t="s">
        <v>947</v>
      </c>
      <c r="D3" s="239" t="s">
        <v>273</v>
      </c>
      <c r="E3" s="239" t="s">
        <v>224</v>
      </c>
      <c r="F3" s="239">
        <v>1995</v>
      </c>
      <c r="G3" s="239" t="s">
        <v>86</v>
      </c>
      <c r="H3" s="239" t="s">
        <v>948</v>
      </c>
      <c r="I3" s="239">
        <v>65.5</v>
      </c>
      <c r="J3" s="239">
        <v>35</v>
      </c>
      <c r="K3" s="239">
        <v>35</v>
      </c>
      <c r="L3" s="240">
        <v>43435</v>
      </c>
      <c r="M3" s="239" t="s">
        <v>86</v>
      </c>
      <c r="N3" s="239" t="s">
        <v>54</v>
      </c>
      <c r="O3" s="239" t="s">
        <v>716</v>
      </c>
      <c r="P3" s="239" t="s">
        <v>949</v>
      </c>
      <c r="Q3" s="241" t="s">
        <v>276</v>
      </c>
      <c r="R3" s="242" t="s">
        <v>281</v>
      </c>
      <c r="S3" s="242" t="s">
        <v>282</v>
      </c>
      <c r="T3" s="239" t="s">
        <v>86</v>
      </c>
      <c r="U3" s="243"/>
    </row>
    <row r="4" spans="1:21" s="236" customFormat="1" ht="15.5">
      <c r="A4" s="951"/>
      <c r="B4" s="244" t="s">
        <v>284</v>
      </c>
      <c r="C4" s="244" t="s">
        <v>285</v>
      </c>
      <c r="D4" s="244" t="s">
        <v>273</v>
      </c>
      <c r="E4" s="244" t="s">
        <v>21</v>
      </c>
      <c r="F4" s="244">
        <v>2013</v>
      </c>
      <c r="G4" s="244" t="s">
        <v>86</v>
      </c>
      <c r="H4" s="244" t="s">
        <v>26</v>
      </c>
      <c r="I4" s="244">
        <v>55</v>
      </c>
      <c r="J4" s="244">
        <v>27</v>
      </c>
      <c r="K4" s="244">
        <v>39</v>
      </c>
      <c r="L4" s="245">
        <v>43435</v>
      </c>
      <c r="M4" s="244" t="s">
        <v>86</v>
      </c>
      <c r="N4" s="244" t="s">
        <v>31</v>
      </c>
      <c r="O4" s="244" t="s">
        <v>716</v>
      </c>
      <c r="P4" s="244" t="s">
        <v>90</v>
      </c>
      <c r="Q4" s="246" t="s">
        <v>276</v>
      </c>
      <c r="R4" s="247" t="s">
        <v>281</v>
      </c>
      <c r="S4" s="247" t="s">
        <v>282</v>
      </c>
      <c r="T4" s="244" t="s">
        <v>86</v>
      </c>
      <c r="U4" s="248"/>
    </row>
    <row r="5" spans="1:21" s="236" customFormat="1" ht="15.65" customHeight="1">
      <c r="A5" s="951"/>
      <c r="B5" s="249" t="s">
        <v>289</v>
      </c>
      <c r="C5" s="249" t="s">
        <v>950</v>
      </c>
      <c r="D5" s="249" t="s">
        <v>273</v>
      </c>
      <c r="E5" s="249" t="s">
        <v>224</v>
      </c>
      <c r="F5" s="249">
        <v>1969</v>
      </c>
      <c r="G5" s="249" t="s">
        <v>52</v>
      </c>
      <c r="H5" s="249" t="s">
        <v>52</v>
      </c>
      <c r="I5" s="249">
        <v>7.5</v>
      </c>
      <c r="J5" s="249">
        <v>5.6</v>
      </c>
      <c r="K5" s="249">
        <v>5.6</v>
      </c>
      <c r="L5" s="250" t="s">
        <v>52</v>
      </c>
      <c r="M5" s="249" t="s">
        <v>90</v>
      </c>
      <c r="N5" s="249" t="s">
        <v>31</v>
      </c>
      <c r="O5" s="249" t="s">
        <v>716</v>
      </c>
      <c r="P5" s="249" t="s">
        <v>52</v>
      </c>
      <c r="Q5" s="251" t="s">
        <v>292</v>
      </c>
      <c r="R5" s="252" t="s">
        <v>52</v>
      </c>
      <c r="S5" s="252" t="s">
        <v>93</v>
      </c>
      <c r="T5" s="249" t="s">
        <v>86</v>
      </c>
      <c r="U5" s="253"/>
    </row>
    <row r="6" spans="1:21" s="236" customFormat="1" ht="15.5">
      <c r="A6" s="951"/>
      <c r="B6" s="244" t="s">
        <v>294</v>
      </c>
      <c r="C6" s="244" t="s">
        <v>295</v>
      </c>
      <c r="D6" s="244" t="s">
        <v>273</v>
      </c>
      <c r="E6" s="244" t="s">
        <v>224</v>
      </c>
      <c r="F6" s="244">
        <v>1974</v>
      </c>
      <c r="G6" s="244" t="s">
        <v>52</v>
      </c>
      <c r="H6" s="244" t="s">
        <v>52</v>
      </c>
      <c r="I6" s="244">
        <v>10</v>
      </c>
      <c r="J6" s="244">
        <v>1.8</v>
      </c>
      <c r="K6" s="244">
        <v>1.8</v>
      </c>
      <c r="L6" s="245" t="s">
        <v>52</v>
      </c>
      <c r="M6" s="244" t="s">
        <v>152</v>
      </c>
      <c r="N6" s="244" t="s">
        <v>31</v>
      </c>
      <c r="O6" s="244" t="s">
        <v>716</v>
      </c>
      <c r="P6" s="244" t="s">
        <v>52</v>
      </c>
      <c r="Q6" s="246" t="s">
        <v>297</v>
      </c>
      <c r="R6" s="247" t="s">
        <v>52</v>
      </c>
      <c r="S6" s="247" t="s">
        <v>93</v>
      </c>
      <c r="T6" s="244" t="s">
        <v>86</v>
      </c>
      <c r="U6" s="248"/>
    </row>
    <row r="7" spans="1:21" s="236" customFormat="1" ht="15.65" customHeight="1">
      <c r="A7" s="951"/>
      <c r="B7" s="249" t="s">
        <v>298</v>
      </c>
      <c r="C7" s="249" t="s">
        <v>299</v>
      </c>
      <c r="D7" s="249" t="s">
        <v>273</v>
      </c>
      <c r="E7" s="249" t="s">
        <v>224</v>
      </c>
      <c r="F7" s="249">
        <v>1984</v>
      </c>
      <c r="G7" s="249" t="s">
        <v>52</v>
      </c>
      <c r="H7" s="249" t="s">
        <v>52</v>
      </c>
      <c r="I7" s="249">
        <v>16.8</v>
      </c>
      <c r="J7" s="249">
        <v>5.2</v>
      </c>
      <c r="K7" s="249">
        <v>5.2</v>
      </c>
      <c r="L7" s="250" t="s">
        <v>52</v>
      </c>
      <c r="M7" s="249" t="s">
        <v>90</v>
      </c>
      <c r="N7" s="249" t="s">
        <v>31</v>
      </c>
      <c r="O7" s="249" t="s">
        <v>716</v>
      </c>
      <c r="P7" s="249" t="s">
        <v>52</v>
      </c>
      <c r="Q7" s="251" t="s">
        <v>297</v>
      </c>
      <c r="R7" s="252" t="s">
        <v>52</v>
      </c>
      <c r="S7" s="252" t="s">
        <v>93</v>
      </c>
      <c r="T7" s="249" t="s">
        <v>86</v>
      </c>
      <c r="U7" s="253"/>
    </row>
    <row r="8" spans="1:21" s="236" customFormat="1" ht="15.65" customHeight="1" thickBot="1">
      <c r="A8" s="952"/>
      <c r="B8" s="254" t="s">
        <v>301</v>
      </c>
      <c r="C8" s="254" t="s">
        <v>951</v>
      </c>
      <c r="D8" s="254" t="s">
        <v>273</v>
      </c>
      <c r="E8" s="254" t="s">
        <v>224</v>
      </c>
      <c r="F8" s="254">
        <v>1994</v>
      </c>
      <c r="G8" s="254" t="s">
        <v>52</v>
      </c>
      <c r="H8" s="254" t="s">
        <v>52</v>
      </c>
      <c r="I8" s="254">
        <v>19</v>
      </c>
      <c r="J8" s="254">
        <v>0.8</v>
      </c>
      <c r="K8" s="254">
        <v>4.2</v>
      </c>
      <c r="L8" s="255" t="s">
        <v>52</v>
      </c>
      <c r="M8" s="254" t="s">
        <v>90</v>
      </c>
      <c r="N8" s="254" t="s">
        <v>31</v>
      </c>
      <c r="O8" s="254" t="s">
        <v>716</v>
      </c>
      <c r="P8" s="254" t="s">
        <v>52</v>
      </c>
      <c r="Q8" s="256" t="s">
        <v>297</v>
      </c>
      <c r="R8" s="257" t="s">
        <v>52</v>
      </c>
      <c r="S8" s="257" t="s">
        <v>282</v>
      </c>
      <c r="T8" s="254" t="s">
        <v>86</v>
      </c>
      <c r="U8" s="258" t="s">
        <v>952</v>
      </c>
    </row>
    <row r="9" spans="1:21" s="236" customFormat="1" ht="15.65" customHeight="1">
      <c r="A9" s="950" t="s">
        <v>953</v>
      </c>
      <c r="B9" s="239" t="s">
        <v>306</v>
      </c>
      <c r="C9" s="239" t="s">
        <v>307</v>
      </c>
      <c r="D9" s="239" t="s">
        <v>273</v>
      </c>
      <c r="E9" s="239" t="s">
        <v>21</v>
      </c>
      <c r="F9" s="239">
        <v>1994</v>
      </c>
      <c r="G9" s="239" t="s">
        <v>86</v>
      </c>
      <c r="H9" s="239" t="s">
        <v>26</v>
      </c>
      <c r="I9" s="239">
        <v>129.5</v>
      </c>
      <c r="J9" s="239">
        <v>147</v>
      </c>
      <c r="K9" s="239">
        <v>232</v>
      </c>
      <c r="L9" s="240">
        <v>43586</v>
      </c>
      <c r="M9" s="239" t="s">
        <v>86</v>
      </c>
      <c r="N9" s="239" t="s">
        <v>54</v>
      </c>
      <c r="O9" s="239" t="s">
        <v>716</v>
      </c>
      <c r="P9" s="239" t="s">
        <v>90</v>
      </c>
      <c r="Q9" s="241" t="s">
        <v>276</v>
      </c>
      <c r="R9" s="242" t="s">
        <v>310</v>
      </c>
      <c r="S9" s="242" t="s">
        <v>282</v>
      </c>
      <c r="T9" s="239" t="s">
        <v>86</v>
      </c>
      <c r="U9" s="243"/>
    </row>
    <row r="10" spans="1:21" s="236" customFormat="1" ht="15.65" customHeight="1">
      <c r="A10" s="951"/>
      <c r="B10" s="244" t="s">
        <v>312</v>
      </c>
      <c r="C10" s="244" t="s">
        <v>313</v>
      </c>
      <c r="D10" s="244" t="s">
        <v>273</v>
      </c>
      <c r="E10" s="244" t="s">
        <v>21</v>
      </c>
      <c r="F10" s="244">
        <v>2014</v>
      </c>
      <c r="G10" s="244" t="s">
        <v>86</v>
      </c>
      <c r="H10" s="244" t="s">
        <v>26</v>
      </c>
      <c r="I10" s="244">
        <v>85.5</v>
      </c>
      <c r="J10" s="244">
        <v>37</v>
      </c>
      <c r="K10" s="244">
        <v>73</v>
      </c>
      <c r="L10" s="245">
        <v>43586</v>
      </c>
      <c r="M10" s="244" t="s">
        <v>86</v>
      </c>
      <c r="N10" s="244" t="s">
        <v>54</v>
      </c>
      <c r="O10" s="244" t="s">
        <v>716</v>
      </c>
      <c r="P10" s="244" t="s">
        <v>90</v>
      </c>
      <c r="Q10" s="246" t="s">
        <v>276</v>
      </c>
      <c r="R10" s="247" t="s">
        <v>316</v>
      </c>
      <c r="S10" s="247" t="s">
        <v>282</v>
      </c>
      <c r="T10" s="244" t="s">
        <v>86</v>
      </c>
      <c r="U10" s="248"/>
    </row>
    <row r="11" spans="1:21" s="236" customFormat="1" ht="15.65" customHeight="1">
      <c r="A11" s="951"/>
      <c r="B11" s="249" t="s">
        <v>317</v>
      </c>
      <c r="C11" s="249" t="s">
        <v>318</v>
      </c>
      <c r="D11" s="249" t="s">
        <v>273</v>
      </c>
      <c r="E11" s="249" t="s">
        <v>224</v>
      </c>
      <c r="F11" s="249">
        <v>1988</v>
      </c>
      <c r="G11" s="249" t="s">
        <v>86</v>
      </c>
      <c r="H11" s="249" t="s">
        <v>26</v>
      </c>
      <c r="I11" s="249">
        <v>65.5</v>
      </c>
      <c r="J11" s="249">
        <v>18</v>
      </c>
      <c r="K11" s="249">
        <v>18</v>
      </c>
      <c r="L11" s="250">
        <v>42583</v>
      </c>
      <c r="M11" s="249" t="s">
        <v>52</v>
      </c>
      <c r="N11" s="249" t="s">
        <v>54</v>
      </c>
      <c r="O11" s="249" t="s">
        <v>716</v>
      </c>
      <c r="P11" s="249" t="s">
        <v>52</v>
      </c>
      <c r="Q11" s="251" t="s">
        <v>276</v>
      </c>
      <c r="R11" s="252" t="s">
        <v>52</v>
      </c>
      <c r="S11" s="252" t="s">
        <v>93</v>
      </c>
      <c r="T11" s="249" t="s">
        <v>86</v>
      </c>
      <c r="U11" s="253"/>
    </row>
    <row r="12" spans="1:21" s="236" customFormat="1" ht="15.65" customHeight="1">
      <c r="A12" s="951"/>
      <c r="B12" s="244" t="s">
        <v>320</v>
      </c>
      <c r="C12" s="244" t="s">
        <v>321</v>
      </c>
      <c r="D12" s="244" t="s">
        <v>273</v>
      </c>
      <c r="E12" s="244" t="s">
        <v>224</v>
      </c>
      <c r="F12" s="244">
        <v>1989</v>
      </c>
      <c r="G12" s="244" t="s">
        <v>86</v>
      </c>
      <c r="H12" s="244" t="s">
        <v>26</v>
      </c>
      <c r="I12" s="244">
        <v>56.5</v>
      </c>
      <c r="J12" s="244">
        <v>8.4</v>
      </c>
      <c r="K12" s="244">
        <v>8.4</v>
      </c>
      <c r="L12" s="245">
        <v>42583</v>
      </c>
      <c r="M12" s="244" t="s">
        <v>52</v>
      </c>
      <c r="N12" s="244" t="s">
        <v>33</v>
      </c>
      <c r="O12" s="244" t="s">
        <v>716</v>
      </c>
      <c r="P12" s="244" t="s">
        <v>52</v>
      </c>
      <c r="Q12" s="246" t="s">
        <v>276</v>
      </c>
      <c r="R12" s="247" t="s">
        <v>52</v>
      </c>
      <c r="S12" s="247" t="s">
        <v>93</v>
      </c>
      <c r="T12" s="244" t="s">
        <v>86</v>
      </c>
      <c r="U12" s="248"/>
    </row>
    <row r="13" spans="1:21" s="236" customFormat="1" ht="15.65" customHeight="1" thickBot="1">
      <c r="A13" s="952"/>
      <c r="B13" s="259" t="s">
        <v>323</v>
      </c>
      <c r="C13" s="259" t="s">
        <v>324</v>
      </c>
      <c r="D13" s="259" t="s">
        <v>273</v>
      </c>
      <c r="E13" s="259" t="s">
        <v>224</v>
      </c>
      <c r="F13" s="259">
        <v>1984</v>
      </c>
      <c r="G13" s="259" t="s">
        <v>86</v>
      </c>
      <c r="H13" s="259" t="s">
        <v>26</v>
      </c>
      <c r="I13" s="259">
        <v>33.5</v>
      </c>
      <c r="J13" s="259">
        <v>2.6</v>
      </c>
      <c r="K13" s="259">
        <v>2.6</v>
      </c>
      <c r="L13" s="260" t="s">
        <v>52</v>
      </c>
      <c r="M13" s="259" t="s">
        <v>90</v>
      </c>
      <c r="N13" s="259" t="s">
        <v>52</v>
      </c>
      <c r="O13" s="259" t="s">
        <v>716</v>
      </c>
      <c r="P13" s="259" t="s">
        <v>52</v>
      </c>
      <c r="Q13" s="261" t="s">
        <v>297</v>
      </c>
      <c r="R13" s="262" t="s">
        <v>52</v>
      </c>
      <c r="S13" s="262" t="s">
        <v>93</v>
      </c>
      <c r="T13" s="259" t="s">
        <v>86</v>
      </c>
      <c r="U13" s="263"/>
    </row>
    <row r="14" spans="1:21" s="236" customFormat="1" ht="31.5" thickBot="1">
      <c r="A14" s="264" t="s">
        <v>954</v>
      </c>
      <c r="B14" s="265" t="s">
        <v>271</v>
      </c>
      <c r="C14" s="265" t="s">
        <v>955</v>
      </c>
      <c r="D14" s="265" t="s">
        <v>273</v>
      </c>
      <c r="E14" s="265" t="s">
        <v>224</v>
      </c>
      <c r="F14" s="265">
        <v>1989</v>
      </c>
      <c r="G14" s="265" t="s">
        <v>86</v>
      </c>
      <c r="H14" s="265" t="s">
        <v>274</v>
      </c>
      <c r="I14" s="265">
        <v>52</v>
      </c>
      <c r="J14" s="265">
        <v>8.6999999999999993</v>
      </c>
      <c r="K14" s="266">
        <v>8.6999999999999993</v>
      </c>
      <c r="L14" s="265" t="s">
        <v>52</v>
      </c>
      <c r="M14" s="265" t="s">
        <v>86</v>
      </c>
      <c r="N14" s="265" t="s">
        <v>31</v>
      </c>
      <c r="O14" s="265" t="s">
        <v>716</v>
      </c>
      <c r="P14" s="267" t="s">
        <v>90</v>
      </c>
      <c r="Q14" s="268" t="s">
        <v>276</v>
      </c>
      <c r="R14" s="268" t="s">
        <v>52</v>
      </c>
      <c r="S14" s="265" t="s">
        <v>93</v>
      </c>
      <c r="T14" s="270" t="s">
        <v>90</v>
      </c>
      <c r="U14" s="269"/>
    </row>
    <row r="15" spans="1:21" s="236" customFormat="1" ht="15.5"/>
    <row r="16" spans="1:21" s="236" customFormat="1" ht="15.5">
      <c r="A16" s="236" t="s">
        <v>667</v>
      </c>
    </row>
    <row r="17" spans="1:7" s="236" customFormat="1" ht="18.5">
      <c r="A17" s="236" t="s">
        <v>956</v>
      </c>
    </row>
    <row r="18" spans="1:7" ht="33.65" customHeight="1">
      <c r="A18" s="949" t="s">
        <v>957</v>
      </c>
      <c r="B18" s="949"/>
      <c r="C18" s="949"/>
      <c r="D18" s="949"/>
      <c r="E18" s="949"/>
      <c r="F18" s="949"/>
      <c r="G18" s="949"/>
    </row>
    <row r="19" spans="1:7" ht="15.5">
      <c r="A19" s="236" t="s">
        <v>958</v>
      </c>
    </row>
  </sheetData>
  <mergeCells count="3">
    <mergeCell ref="A18:G18"/>
    <mergeCell ref="A3:A8"/>
    <mergeCell ref="A9:A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DBA60-5B0A-455A-9115-E00FF408504F}">
  <dimension ref="A1:E33"/>
  <sheetViews>
    <sheetView topLeftCell="A9" workbookViewId="0">
      <selection activeCell="E31" sqref="E31"/>
    </sheetView>
  </sheetViews>
  <sheetFormatPr defaultRowHeight="14.5"/>
  <cols>
    <col min="1" max="1" width="19" bestFit="1" customWidth="1"/>
    <col min="3" max="3" width="12" bestFit="1" customWidth="1"/>
  </cols>
  <sheetData>
    <row r="1" spans="1:5">
      <c r="A1" s="509" t="s">
        <v>14</v>
      </c>
    </row>
    <row r="3" spans="1:5">
      <c r="A3" t="s">
        <v>15</v>
      </c>
      <c r="B3">
        <v>36</v>
      </c>
      <c r="C3" t="s">
        <v>16</v>
      </c>
      <c r="D3" t="s">
        <v>17</v>
      </c>
    </row>
    <row r="5" spans="1:5">
      <c r="A5" s="507" t="s">
        <v>18</v>
      </c>
      <c r="B5" s="507" t="s">
        <v>19</v>
      </c>
      <c r="C5" s="507" t="s">
        <v>20</v>
      </c>
    </row>
    <row r="6" spans="1:5">
      <c r="A6" s="507" t="s">
        <v>21</v>
      </c>
      <c r="B6" s="757">
        <v>13</v>
      </c>
      <c r="C6" s="508">
        <f>B6/$B$3</f>
        <v>0.3611111111111111</v>
      </c>
    </row>
    <row r="7" spans="1:5">
      <c r="A7" s="507" t="s">
        <v>22</v>
      </c>
      <c r="B7" s="757">
        <v>21</v>
      </c>
      <c r="C7" s="508">
        <f>B7/$B$3</f>
        <v>0.58333333333333337</v>
      </c>
    </row>
    <row r="8" spans="1:5">
      <c r="A8" s="507" t="s">
        <v>23</v>
      </c>
      <c r="B8" s="507">
        <v>2</v>
      </c>
      <c r="C8" s="508">
        <f>B8/$B$3</f>
        <v>5.5555555555555552E-2</v>
      </c>
    </row>
    <row r="10" spans="1:5">
      <c r="A10" s="507" t="s">
        <v>24</v>
      </c>
      <c r="B10" s="507" t="s">
        <v>19</v>
      </c>
      <c r="C10" s="507" t="s">
        <v>20</v>
      </c>
      <c r="E10" s="510"/>
    </row>
    <row r="11" spans="1:5">
      <c r="A11" s="507" t="s">
        <v>25</v>
      </c>
      <c r="B11" s="507">
        <v>19</v>
      </c>
      <c r="C11" s="508">
        <f>B11/$B$3</f>
        <v>0.52777777777777779</v>
      </c>
    </row>
    <row r="12" spans="1:5">
      <c r="A12" s="507" t="s">
        <v>26</v>
      </c>
      <c r="B12" s="507">
        <v>8</v>
      </c>
      <c r="C12" s="508">
        <f>B12/$B$3</f>
        <v>0.22222222222222221</v>
      </c>
    </row>
    <row r="13" spans="1:5">
      <c r="A13" s="507" t="s">
        <v>27</v>
      </c>
      <c r="B13" s="507">
        <v>1</v>
      </c>
      <c r="C13" s="508">
        <f>B13/$B$3</f>
        <v>2.7777777777777776E-2</v>
      </c>
    </row>
    <row r="14" spans="1:5">
      <c r="A14" s="507" t="s">
        <v>28</v>
      </c>
      <c r="B14" s="507">
        <v>8</v>
      </c>
      <c r="C14" s="508">
        <f>B14/$B$3</f>
        <v>0.22222222222222221</v>
      </c>
    </row>
    <row r="15" spans="1:5">
      <c r="A15" s="758" t="s">
        <v>29</v>
      </c>
    </row>
    <row r="17" spans="1:4">
      <c r="A17" s="507" t="s">
        <v>30</v>
      </c>
      <c r="B17" s="507" t="s">
        <v>19</v>
      </c>
      <c r="C17" s="507" t="s">
        <v>20</v>
      </c>
    </row>
    <row r="18" spans="1:4">
      <c r="A18" s="507" t="s">
        <v>31</v>
      </c>
      <c r="B18" s="507">
        <v>1</v>
      </c>
      <c r="C18" s="508">
        <f t="shared" ref="C18:C23" si="0">B18/$B$3</f>
        <v>2.7777777777777776E-2</v>
      </c>
    </row>
    <row r="19" spans="1:4">
      <c r="A19" s="507" t="s">
        <v>32</v>
      </c>
      <c r="B19" s="507">
        <v>13</v>
      </c>
      <c r="C19" s="508">
        <f t="shared" si="0"/>
        <v>0.3611111111111111</v>
      </c>
    </row>
    <row r="20" spans="1:4">
      <c r="A20" s="507" t="s">
        <v>33</v>
      </c>
      <c r="B20" s="507">
        <v>7</v>
      </c>
      <c r="C20" s="508">
        <f t="shared" si="0"/>
        <v>0.19444444444444445</v>
      </c>
    </row>
    <row r="21" spans="1:4">
      <c r="A21" s="507" t="s">
        <v>34</v>
      </c>
      <c r="B21" s="507">
        <v>4</v>
      </c>
      <c r="C21" s="508">
        <f t="shared" si="0"/>
        <v>0.1111111111111111</v>
      </c>
      <c r="D21" s="510"/>
    </row>
    <row r="22" spans="1:4">
      <c r="A22" s="507" t="s">
        <v>35</v>
      </c>
      <c r="B22" s="507">
        <v>3</v>
      </c>
      <c r="C22" s="508">
        <f t="shared" si="0"/>
        <v>8.3333333333333329E-2</v>
      </c>
    </row>
    <row r="23" spans="1:4">
      <c r="A23" s="507" t="s">
        <v>28</v>
      </c>
      <c r="B23" s="507">
        <v>8</v>
      </c>
      <c r="C23" s="508">
        <f t="shared" si="0"/>
        <v>0.22222222222222221</v>
      </c>
    </row>
    <row r="24" spans="1:4">
      <c r="A24" s="2" t="s">
        <v>36</v>
      </c>
    </row>
    <row r="25" spans="1:4">
      <c r="A25" t="s">
        <v>37</v>
      </c>
    </row>
    <row r="27" spans="1:4">
      <c r="A27" s="507" t="s">
        <v>38</v>
      </c>
      <c r="B27" s="507" t="s">
        <v>19</v>
      </c>
      <c r="C27" s="507" t="s">
        <v>20</v>
      </c>
    </row>
    <row r="28" spans="1:4">
      <c r="A28" s="507" t="s">
        <v>39</v>
      </c>
      <c r="B28" s="507">
        <v>19</v>
      </c>
      <c r="C28" s="508">
        <f t="shared" ref="C28:C33" si="1">B28/$B$3</f>
        <v>0.52777777777777779</v>
      </c>
    </row>
    <row r="29" spans="1:4">
      <c r="A29" s="507" t="s">
        <v>40</v>
      </c>
      <c r="B29" s="507">
        <v>0</v>
      </c>
      <c r="C29" s="508">
        <f t="shared" si="1"/>
        <v>0</v>
      </c>
    </row>
    <row r="30" spans="1:4">
      <c r="A30" s="507" t="s">
        <v>41</v>
      </c>
      <c r="B30" s="507">
        <v>9</v>
      </c>
      <c r="C30" s="508">
        <f t="shared" si="1"/>
        <v>0.25</v>
      </c>
    </row>
    <row r="31" spans="1:4">
      <c r="A31" s="507" t="s">
        <v>42</v>
      </c>
      <c r="B31" s="507">
        <v>3</v>
      </c>
      <c r="C31" s="508">
        <f t="shared" si="1"/>
        <v>8.3333333333333329E-2</v>
      </c>
    </row>
    <row r="32" spans="1:4">
      <c r="A32" s="507" t="s">
        <v>43</v>
      </c>
      <c r="B32" s="507">
        <v>4</v>
      </c>
      <c r="C32" s="508">
        <f t="shared" si="1"/>
        <v>0.1111111111111111</v>
      </c>
    </row>
    <row r="33" spans="1:3">
      <c r="A33" s="507" t="s">
        <v>44</v>
      </c>
      <c r="B33" s="507">
        <v>1</v>
      </c>
      <c r="C33" s="508">
        <f t="shared" si="1"/>
        <v>2.7777777777777776E-2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zoomScale="55" zoomScaleNormal="55" workbookViewId="0">
      <selection activeCell="B1" sqref="B1"/>
    </sheetView>
  </sheetViews>
  <sheetFormatPr defaultRowHeight="14.5"/>
  <cols>
    <col min="1" max="1" width="20.1796875" customWidth="1"/>
    <col min="2" max="8" width="10.7265625" customWidth="1"/>
  </cols>
  <sheetData>
    <row r="1" spans="1:3">
      <c r="A1" s="509" t="s">
        <v>983</v>
      </c>
      <c r="B1" s="823">
        <v>44732</v>
      </c>
    </row>
    <row r="3" spans="1:3">
      <c r="A3" s="507" t="s">
        <v>964</v>
      </c>
      <c r="B3" s="507">
        <f>102-14+1+1</f>
        <v>90</v>
      </c>
    </row>
    <row r="5" spans="1:3">
      <c r="A5" s="773" t="s">
        <v>959</v>
      </c>
      <c r="B5" s="770" t="s">
        <v>19</v>
      </c>
      <c r="C5" s="770" t="s">
        <v>20</v>
      </c>
    </row>
    <row r="6" spans="1:3">
      <c r="A6" s="507" t="s">
        <v>21</v>
      </c>
      <c r="B6" s="770">
        <f>COUNTIF('All Dams_Complete'!F$3:F$91,Summary!A6)</f>
        <v>20</v>
      </c>
      <c r="C6" s="771">
        <f>B6/SUM(B$6:B$8)</f>
        <v>0.22727272727272727</v>
      </c>
    </row>
    <row r="7" spans="1:3">
      <c r="A7" s="507" t="s">
        <v>47</v>
      </c>
      <c r="B7" s="770">
        <f>COUNTIF('All Dams_Complete'!F$3:F$91,Summary!A7)</f>
        <v>31</v>
      </c>
      <c r="C7" s="771">
        <f>B7/SUM(B$6:B$8)</f>
        <v>0.35227272727272729</v>
      </c>
    </row>
    <row r="8" spans="1:3">
      <c r="A8" s="507" t="s">
        <v>23</v>
      </c>
      <c r="B8" s="770">
        <f>COUNTIF('All Dams_Complete'!F$3:F$91,Summary!A8)</f>
        <v>37</v>
      </c>
      <c r="C8" s="771">
        <f>B8/SUM(B$6:B$8)</f>
        <v>0.42045454545454547</v>
      </c>
    </row>
    <row r="10" spans="1:3">
      <c r="A10" s="773" t="s">
        <v>961</v>
      </c>
      <c r="B10" s="770" t="s">
        <v>19</v>
      </c>
      <c r="C10" s="770" t="s">
        <v>20</v>
      </c>
    </row>
    <row r="11" spans="1:3">
      <c r="A11" s="507" t="s">
        <v>25</v>
      </c>
      <c r="B11" s="770" t="e">
        <f>COUNTIF('All Dams_Complete'!#REF!,Summary!A11)</f>
        <v>#REF!</v>
      </c>
      <c r="C11" s="771" t="e">
        <f t="shared" ref="C11:C19" si="0">B11/SUM(B$11:B$19)</f>
        <v>#REF!</v>
      </c>
    </row>
    <row r="12" spans="1:3">
      <c r="A12" s="507" t="s">
        <v>26</v>
      </c>
      <c r="B12" s="770" t="e">
        <f>COUNTIF('All Dams_Complete'!#REF!,Summary!A12)</f>
        <v>#REF!</v>
      </c>
      <c r="C12" s="771" t="e">
        <f t="shared" si="0"/>
        <v>#REF!</v>
      </c>
    </row>
    <row r="13" spans="1:3">
      <c r="A13" s="507" t="s">
        <v>27</v>
      </c>
      <c r="B13" s="770" t="e">
        <f>COUNTIF('All Dams_Complete'!#REF!,Summary!A13)</f>
        <v>#REF!</v>
      </c>
      <c r="C13" s="771" t="e">
        <f t="shared" si="0"/>
        <v>#REF!</v>
      </c>
    </row>
    <row r="14" spans="1:3">
      <c r="A14" s="507" t="s">
        <v>48</v>
      </c>
      <c r="B14" s="770" t="e">
        <f>COUNTIF('All Dams_Complete'!#REF!,Summary!A14)</f>
        <v>#REF!</v>
      </c>
      <c r="C14" s="771" t="e">
        <f t="shared" si="0"/>
        <v>#REF!</v>
      </c>
    </row>
    <row r="15" spans="1:3">
      <c r="A15" s="507" t="s">
        <v>49</v>
      </c>
      <c r="B15" s="770" t="e">
        <f>COUNTIF('All Dams_Complete'!#REF!,Summary!A15)</f>
        <v>#REF!</v>
      </c>
      <c r="C15" s="771" t="e">
        <f t="shared" si="0"/>
        <v>#REF!</v>
      </c>
    </row>
    <row r="16" spans="1:3">
      <c r="A16" s="507" t="s">
        <v>50</v>
      </c>
      <c r="B16" s="770" t="e">
        <f>COUNTIF('All Dams_Complete'!#REF!,Summary!A16)</f>
        <v>#REF!</v>
      </c>
      <c r="C16" s="771" t="e">
        <f t="shared" si="0"/>
        <v>#REF!</v>
      </c>
    </row>
    <row r="17" spans="1:3">
      <c r="A17" s="507" t="s">
        <v>51</v>
      </c>
      <c r="B17" s="770" t="e">
        <f>COUNTIF('All Dams_Complete'!#REF!,Summary!A17)</f>
        <v>#REF!</v>
      </c>
      <c r="C17" s="771" t="e">
        <f t="shared" si="0"/>
        <v>#REF!</v>
      </c>
    </row>
    <row r="18" spans="1:3">
      <c r="A18" s="507" t="s">
        <v>52</v>
      </c>
      <c r="B18" s="770" t="e">
        <f>COUNTIF('All Dams_Complete'!#REF!,Summary!A18)</f>
        <v>#REF!</v>
      </c>
      <c r="C18" s="771" t="e">
        <f t="shared" si="0"/>
        <v>#REF!</v>
      </c>
    </row>
    <row r="19" spans="1:3">
      <c r="A19" s="507" t="s">
        <v>53</v>
      </c>
      <c r="B19" s="770" t="e">
        <f>COUNTIF('All Dams_Complete'!#REF!,Summary!A19)</f>
        <v>#REF!</v>
      </c>
      <c r="C19" s="771" t="e">
        <f t="shared" si="0"/>
        <v>#REF!</v>
      </c>
    </row>
    <row r="20" spans="1:3">
      <c r="C20" s="765"/>
    </row>
    <row r="21" spans="1:3">
      <c r="A21" s="773" t="s">
        <v>960</v>
      </c>
      <c r="B21" s="770" t="s">
        <v>19</v>
      </c>
      <c r="C21" s="770" t="s">
        <v>20</v>
      </c>
    </row>
    <row r="22" spans="1:3">
      <c r="A22" s="507" t="s">
        <v>31</v>
      </c>
      <c r="B22" s="770">
        <f>COUNTIF('All Dams_Complete'!O$3:O$91,Summary!A22)</f>
        <v>15</v>
      </c>
      <c r="C22" s="771">
        <f>B22/SUM(B$22:B$30)</f>
        <v>0.1744186046511628</v>
      </c>
    </row>
    <row r="23" spans="1:3">
      <c r="A23" s="507" t="s">
        <v>54</v>
      </c>
      <c r="B23" s="770">
        <f>COUNTIF('All Dams_Complete'!O$3:O$91,Summary!A23)</f>
        <v>27</v>
      </c>
      <c r="C23" s="771">
        <f>B23/SUM(B$22:B$30)</f>
        <v>0.31395348837209303</v>
      </c>
    </row>
    <row r="24" spans="1:3">
      <c r="A24" s="507" t="s">
        <v>33</v>
      </c>
      <c r="B24" s="770">
        <f>COUNTIF('All Dams_Complete'!O$3:O$91,Summary!A24)+COUNTIF('All Dams_Complete'!O$3:O$91,Summary!A25)+COUNTIF('All Dams_Complete'!O$3:O$91,Summary!A26)</f>
        <v>9</v>
      </c>
      <c r="C24" s="771">
        <f>B24/SUM(B$22:B$30)</f>
        <v>0.10465116279069768</v>
      </c>
    </row>
    <row r="25" spans="1:3" hidden="1">
      <c r="A25" s="772" t="s">
        <v>55</v>
      </c>
      <c r="B25" s="770"/>
      <c r="C25" s="771"/>
    </row>
    <row r="26" spans="1:3" hidden="1">
      <c r="A26" s="772" t="s">
        <v>56</v>
      </c>
      <c r="B26" s="770"/>
      <c r="C26" s="771"/>
    </row>
    <row r="27" spans="1:3">
      <c r="A27" s="507" t="s">
        <v>34</v>
      </c>
      <c r="B27" s="770">
        <f>COUNTIF('All Dams_Complete'!O$3:O$91,Summary!A27)</f>
        <v>6</v>
      </c>
      <c r="C27" s="771">
        <f>B27/SUM(B$22:B$30)</f>
        <v>6.9767441860465115E-2</v>
      </c>
    </row>
    <row r="28" spans="1:3">
      <c r="A28" s="507" t="s">
        <v>35</v>
      </c>
      <c r="B28" s="770">
        <f>COUNTIF('All Dams_Complete'!O$3:O$91,Summary!A28)</f>
        <v>9</v>
      </c>
      <c r="C28" s="771">
        <f>B28/SUM(B$22:B$30)</f>
        <v>0.10465116279069768</v>
      </c>
    </row>
    <row r="29" spans="1:3">
      <c r="A29" s="507" t="s">
        <v>52</v>
      </c>
      <c r="B29" s="770">
        <f>COUNTIF('All Dams_Complete'!O$3:O$91,Summary!A29)</f>
        <v>17</v>
      </c>
      <c r="C29" s="771">
        <f>B29/SUM(B$22:B$30)</f>
        <v>0.19767441860465115</v>
      </c>
    </row>
    <row r="30" spans="1:3">
      <c r="A30" s="507" t="s">
        <v>57</v>
      </c>
      <c r="B30" s="770">
        <f>COUNTIF('All Dams_Complete'!O$3:O$91,Summary!A30)</f>
        <v>3</v>
      </c>
      <c r="C30" s="771">
        <f>B30/SUM(B$22:B$30)</f>
        <v>3.4883720930232558E-2</v>
      </c>
    </row>
    <row r="31" spans="1:3">
      <c r="A31" t="s">
        <v>963</v>
      </c>
    </row>
    <row r="33" spans="1:3">
      <c r="A33" s="773" t="s">
        <v>962</v>
      </c>
      <c r="B33" s="770" t="s">
        <v>19</v>
      </c>
      <c r="C33" s="770" t="s">
        <v>20</v>
      </c>
    </row>
    <row r="34" spans="1:3">
      <c r="A34" s="507" t="s">
        <v>42</v>
      </c>
      <c r="B34" s="770">
        <f>COUNTIF('All Dams_Complete'!A$3:A$91,Summary!A34)</f>
        <v>3</v>
      </c>
      <c r="C34" s="771">
        <f>B34/SUM(B$34:B$37)</f>
        <v>3.4090909090909088E-2</v>
      </c>
    </row>
    <row r="35" spans="1:3">
      <c r="A35" s="507" t="s">
        <v>58</v>
      </c>
      <c r="B35" s="770">
        <f>COUNTIF('All Dams_Complete'!A$3:A$91,Summary!A35)</f>
        <v>12</v>
      </c>
      <c r="C35" s="771">
        <f>B35/SUM(B$34:B$37)</f>
        <v>0.13636363636363635</v>
      </c>
    </row>
    <row r="36" spans="1:3">
      <c r="A36" s="507" t="s">
        <v>59</v>
      </c>
      <c r="B36" s="770">
        <f>COUNTIF('All Dams_Complete'!A$3:A$91,Summary!A36)</f>
        <v>66</v>
      </c>
      <c r="C36" s="771">
        <f>B36/SUM(B$34:B$37)</f>
        <v>0.75</v>
      </c>
    </row>
    <row r="37" spans="1:3">
      <c r="A37" s="507" t="s">
        <v>60</v>
      </c>
      <c r="B37" s="770">
        <f>COUNTIF('All Dams_Complete'!A$3:A$91,Summary!A37)</f>
        <v>7</v>
      </c>
      <c r="C37" s="771">
        <f>B37/SUM(B$34:B$37)</f>
        <v>7.9545454545454544E-2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7"/>
  <sheetViews>
    <sheetView topLeftCell="F103" zoomScale="40" zoomScaleNormal="40" workbookViewId="0">
      <selection activeCell="A116" sqref="A116:N123"/>
    </sheetView>
  </sheetViews>
  <sheetFormatPr defaultRowHeight="14.5"/>
  <cols>
    <col min="1" max="1" width="42.1796875" customWidth="1"/>
    <col min="2" max="2" width="68.54296875" customWidth="1"/>
    <col min="3" max="3" width="42.453125" customWidth="1"/>
    <col min="4" max="4" width="69.1796875" customWidth="1"/>
    <col min="5" max="5" width="53.54296875" customWidth="1"/>
    <col min="6" max="6" width="65.81640625" customWidth="1"/>
    <col min="7" max="7" width="65.1796875" bestFit="1" customWidth="1"/>
    <col min="8" max="8" width="43.453125" customWidth="1"/>
    <col min="9" max="9" width="57" customWidth="1"/>
    <col min="10" max="10" width="79" bestFit="1" customWidth="1"/>
    <col min="11" max="11" width="34.1796875" customWidth="1"/>
    <col min="12" max="12" width="32.1796875" customWidth="1"/>
    <col min="13" max="13" width="42.453125" customWidth="1"/>
    <col min="14" max="14" width="50.453125" customWidth="1"/>
    <col min="15" max="15" width="33" customWidth="1"/>
    <col min="16" max="16" width="40.81640625" customWidth="1"/>
    <col min="17" max="17" width="65.453125" customWidth="1"/>
    <col min="18" max="18" width="50.81640625" customWidth="1"/>
    <col min="19" max="19" width="69.453125" customWidth="1"/>
    <col min="20" max="20" width="58.1796875" customWidth="1"/>
    <col min="21" max="21" width="49" customWidth="1"/>
    <col min="22" max="22" width="110.54296875" customWidth="1"/>
  </cols>
  <sheetData>
    <row r="1" spans="1:22" ht="330.5" thickBot="1">
      <c r="A1" s="164" t="s">
        <v>61</v>
      </c>
      <c r="B1" s="164" t="s">
        <v>62</v>
      </c>
      <c r="C1" s="6" t="s">
        <v>63</v>
      </c>
      <c r="D1" s="6" t="s">
        <v>64</v>
      </c>
      <c r="E1" s="6" t="s">
        <v>65</v>
      </c>
      <c r="F1" s="6" t="s">
        <v>66</v>
      </c>
      <c r="G1" s="6" t="s">
        <v>67</v>
      </c>
      <c r="H1" s="6" t="s">
        <v>68</v>
      </c>
      <c r="I1" s="6" t="s">
        <v>69</v>
      </c>
      <c r="J1" s="6" t="s">
        <v>70</v>
      </c>
      <c r="K1" s="6" t="s">
        <v>71</v>
      </c>
      <c r="L1" s="6" t="s">
        <v>72</v>
      </c>
      <c r="M1" s="7" t="s">
        <v>73</v>
      </c>
      <c r="N1" s="7" t="s">
        <v>74</v>
      </c>
      <c r="O1" s="7" t="s">
        <v>75</v>
      </c>
      <c r="P1" s="7" t="s">
        <v>76</v>
      </c>
      <c r="Q1" s="7" t="s">
        <v>77</v>
      </c>
      <c r="R1" s="7" t="s">
        <v>78</v>
      </c>
      <c r="S1" s="7" t="s">
        <v>79</v>
      </c>
      <c r="T1" s="7" t="s">
        <v>80</v>
      </c>
      <c r="U1" s="7" t="s">
        <v>81</v>
      </c>
      <c r="V1" s="8" t="s">
        <v>82</v>
      </c>
    </row>
    <row r="2" spans="1:22" ht="59">
      <c r="A2" s="866" t="s">
        <v>42</v>
      </c>
      <c r="B2" s="862" t="s">
        <v>83</v>
      </c>
      <c r="C2" s="11" t="s">
        <v>84</v>
      </c>
      <c r="D2" s="11" t="s">
        <v>85</v>
      </c>
      <c r="E2" s="11" t="s">
        <v>45</v>
      </c>
      <c r="F2" s="11" t="s">
        <v>21</v>
      </c>
      <c r="G2" s="11">
        <v>2013</v>
      </c>
      <c r="H2" s="11" t="s">
        <v>86</v>
      </c>
      <c r="I2" s="11" t="s">
        <v>26</v>
      </c>
      <c r="J2" s="11">
        <v>36</v>
      </c>
      <c r="K2" s="315" t="s">
        <v>87</v>
      </c>
      <c r="L2" s="315" t="s">
        <v>88</v>
      </c>
      <c r="M2" s="73">
        <v>43678</v>
      </c>
      <c r="N2" s="11" t="s">
        <v>86</v>
      </c>
      <c r="O2" s="11" t="s">
        <v>34</v>
      </c>
      <c r="P2" s="11" t="s">
        <v>89</v>
      </c>
      <c r="Q2" s="11" t="s">
        <v>90</v>
      </c>
      <c r="R2" s="11" t="s">
        <v>91</v>
      </c>
      <c r="S2" s="73" t="s">
        <v>92</v>
      </c>
      <c r="T2" s="11" t="s">
        <v>93</v>
      </c>
      <c r="U2" s="11" t="s">
        <v>86</v>
      </c>
      <c r="V2" s="864" t="s">
        <v>94</v>
      </c>
    </row>
    <row r="3" spans="1:22" ht="59.5" thickBot="1">
      <c r="A3" s="867"/>
      <c r="B3" s="863"/>
      <c r="C3" s="14" t="s">
        <v>95</v>
      </c>
      <c r="D3" s="14" t="s">
        <v>85</v>
      </c>
      <c r="E3" s="14" t="s">
        <v>45</v>
      </c>
      <c r="F3" s="14" t="s">
        <v>21</v>
      </c>
      <c r="G3" s="14">
        <v>2019</v>
      </c>
      <c r="H3" s="14" t="s">
        <v>86</v>
      </c>
      <c r="I3" s="313" t="s">
        <v>26</v>
      </c>
      <c r="J3" s="14">
        <v>45</v>
      </c>
      <c r="K3" s="313" t="s">
        <v>96</v>
      </c>
      <c r="L3" s="313" t="s">
        <v>97</v>
      </c>
      <c r="M3" s="276">
        <v>43678</v>
      </c>
      <c r="N3" s="14" t="s">
        <v>86</v>
      </c>
      <c r="O3" s="14" t="s">
        <v>34</v>
      </c>
      <c r="P3" s="14" t="s">
        <v>89</v>
      </c>
      <c r="Q3" s="14" t="s">
        <v>90</v>
      </c>
      <c r="R3" s="14" t="s">
        <v>91</v>
      </c>
      <c r="S3" s="14" t="s">
        <v>92</v>
      </c>
      <c r="T3" s="14" t="s">
        <v>93</v>
      </c>
      <c r="U3" s="14" t="s">
        <v>86</v>
      </c>
      <c r="V3" s="865"/>
    </row>
    <row r="4" spans="1:22" ht="60" thickBot="1">
      <c r="A4" s="868"/>
      <c r="B4" s="271" t="s">
        <v>98</v>
      </c>
      <c r="C4" s="11" t="s">
        <v>99</v>
      </c>
      <c r="D4" s="11" t="s">
        <v>100</v>
      </c>
      <c r="E4" s="11" t="s">
        <v>45</v>
      </c>
      <c r="F4" s="11" t="s">
        <v>21</v>
      </c>
      <c r="G4" s="11">
        <v>2006</v>
      </c>
      <c r="H4" s="11" t="s">
        <v>86</v>
      </c>
      <c r="I4" s="11" t="s">
        <v>101</v>
      </c>
      <c r="J4" s="11">
        <v>40</v>
      </c>
      <c r="K4" s="315" t="s">
        <v>102</v>
      </c>
      <c r="L4" s="315" t="s">
        <v>103</v>
      </c>
      <c r="M4" s="73">
        <v>43678</v>
      </c>
      <c r="N4" s="11" t="s">
        <v>86</v>
      </c>
      <c r="O4" s="11" t="s">
        <v>35</v>
      </c>
      <c r="P4" s="11" t="s">
        <v>89</v>
      </c>
      <c r="Q4" s="11" t="s">
        <v>90</v>
      </c>
      <c r="R4" s="11" t="s">
        <v>91</v>
      </c>
      <c r="S4" s="315" t="s">
        <v>104</v>
      </c>
      <c r="T4" s="11" t="s">
        <v>93</v>
      </c>
      <c r="U4" s="11" t="s">
        <v>86</v>
      </c>
      <c r="V4" s="275"/>
    </row>
    <row r="5" spans="1:22" ht="30.5" thickBot="1">
      <c r="A5" s="869"/>
      <c r="B5" s="870"/>
      <c r="C5" s="870"/>
      <c r="D5" s="870"/>
      <c r="E5" s="870"/>
      <c r="F5" s="870"/>
      <c r="G5" s="870"/>
      <c r="H5" s="870"/>
      <c r="I5" s="870"/>
      <c r="J5" s="870"/>
      <c r="K5" s="870"/>
      <c r="L5" s="870"/>
      <c r="M5" s="870"/>
      <c r="N5" s="870"/>
      <c r="O5" s="870"/>
      <c r="P5" s="870"/>
      <c r="Q5" s="870"/>
      <c r="R5" s="870"/>
      <c r="S5" s="870"/>
      <c r="T5" s="870"/>
      <c r="U5" s="870"/>
      <c r="V5" s="871"/>
    </row>
    <row r="6" spans="1:22" ht="77.150000000000006" customHeight="1">
      <c r="A6" s="877" t="s">
        <v>58</v>
      </c>
      <c r="B6" s="872" t="s">
        <v>105</v>
      </c>
      <c r="C6" s="25" t="s">
        <v>106</v>
      </c>
      <c r="D6" s="25" t="s">
        <v>107</v>
      </c>
      <c r="E6" s="25" t="s">
        <v>45</v>
      </c>
      <c r="F6" s="312" t="s">
        <v>21</v>
      </c>
      <c r="G6" s="312">
        <v>2009</v>
      </c>
      <c r="H6" s="25" t="s">
        <v>86</v>
      </c>
      <c r="I6" s="314" t="s">
        <v>101</v>
      </c>
      <c r="J6" s="27">
        <v>68</v>
      </c>
      <c r="K6" s="27" t="s">
        <v>108</v>
      </c>
      <c r="L6" s="27" t="s">
        <v>109</v>
      </c>
      <c r="M6" s="40">
        <v>43647</v>
      </c>
      <c r="N6" s="27" t="s">
        <v>86</v>
      </c>
      <c r="O6" s="27" t="s">
        <v>110</v>
      </c>
      <c r="P6" s="27" t="s">
        <v>111</v>
      </c>
      <c r="Q6" s="27" t="s">
        <v>90</v>
      </c>
      <c r="R6" s="27" t="s">
        <v>91</v>
      </c>
      <c r="S6" s="27" t="s">
        <v>112</v>
      </c>
      <c r="T6" s="27" t="s">
        <v>93</v>
      </c>
      <c r="U6" s="27" t="s">
        <v>86</v>
      </c>
      <c r="V6" s="139"/>
    </row>
    <row r="7" spans="1:22" ht="89" thickBot="1">
      <c r="A7" s="878"/>
      <c r="B7" s="873"/>
      <c r="C7" s="14" t="s">
        <v>113</v>
      </c>
      <c r="D7" s="14" t="s">
        <v>114</v>
      </c>
      <c r="E7" s="14" t="s">
        <v>115</v>
      </c>
      <c r="F7" s="14" t="s">
        <v>116</v>
      </c>
      <c r="G7" s="14">
        <v>1987</v>
      </c>
      <c r="H7" s="14" t="s">
        <v>86</v>
      </c>
      <c r="I7" s="15" t="s">
        <v>25</v>
      </c>
      <c r="J7" s="16">
        <v>27</v>
      </c>
      <c r="K7" s="17" t="s">
        <v>117</v>
      </c>
      <c r="L7" s="17" t="s">
        <v>117</v>
      </c>
      <c r="M7" s="18">
        <v>43221</v>
      </c>
      <c r="N7" s="16" t="s">
        <v>90</v>
      </c>
      <c r="O7" s="16" t="s">
        <v>56</v>
      </c>
      <c r="P7" s="16" t="s">
        <v>111</v>
      </c>
      <c r="Q7" s="16" t="s">
        <v>90</v>
      </c>
      <c r="R7" s="16" t="s">
        <v>91</v>
      </c>
      <c r="S7" s="16" t="s">
        <v>118</v>
      </c>
      <c r="T7" s="16" t="s">
        <v>93</v>
      </c>
      <c r="U7" s="16" t="s">
        <v>86</v>
      </c>
      <c r="V7" s="141" t="s">
        <v>119</v>
      </c>
    </row>
    <row r="8" spans="1:22" ht="59.5" thickBot="1">
      <c r="A8" s="878"/>
      <c r="B8" s="881" t="s">
        <v>120</v>
      </c>
      <c r="C8" s="11" t="s">
        <v>121</v>
      </c>
      <c r="D8" s="11" t="s">
        <v>122</v>
      </c>
      <c r="E8" s="11" t="s">
        <v>123</v>
      </c>
      <c r="F8" s="11" t="s">
        <v>21</v>
      </c>
      <c r="G8" s="11">
        <v>1988</v>
      </c>
      <c r="H8" s="11" t="s">
        <v>86</v>
      </c>
      <c r="I8" s="316" t="s">
        <v>124</v>
      </c>
      <c r="J8" s="317">
        <v>60</v>
      </c>
      <c r="K8" s="317" t="s">
        <v>125</v>
      </c>
      <c r="L8" s="317" t="s">
        <v>126</v>
      </c>
      <c r="M8" s="13">
        <v>43647</v>
      </c>
      <c r="N8" s="12" t="s">
        <v>86</v>
      </c>
      <c r="O8" s="12" t="s">
        <v>56</v>
      </c>
      <c r="P8" s="12" t="s">
        <v>111</v>
      </c>
      <c r="Q8" s="12" t="s">
        <v>90</v>
      </c>
      <c r="R8" s="12" t="s">
        <v>91</v>
      </c>
      <c r="S8" s="12" t="s">
        <v>127</v>
      </c>
      <c r="T8" s="12" t="s">
        <v>93</v>
      </c>
      <c r="U8" s="12" t="s">
        <v>86</v>
      </c>
      <c r="V8" s="137"/>
    </row>
    <row r="9" spans="1:22" ht="59.5" thickBot="1">
      <c r="A9" s="878"/>
      <c r="B9" s="882"/>
      <c r="C9" s="14" t="s">
        <v>128</v>
      </c>
      <c r="D9" s="20" t="s">
        <v>129</v>
      </c>
      <c r="E9" s="20" t="s">
        <v>123</v>
      </c>
      <c r="F9" s="14" t="s">
        <v>21</v>
      </c>
      <c r="G9" s="14">
        <v>1991</v>
      </c>
      <c r="H9" s="14" t="s">
        <v>86</v>
      </c>
      <c r="I9" s="318" t="s">
        <v>124</v>
      </c>
      <c r="J9" s="318">
        <v>60</v>
      </c>
      <c r="K9" s="318" t="s">
        <v>130</v>
      </c>
      <c r="L9" s="319" t="s">
        <v>131</v>
      </c>
      <c r="M9" s="23">
        <v>43647</v>
      </c>
      <c r="N9" s="24" t="s">
        <v>86</v>
      </c>
      <c r="O9" s="24" t="s">
        <v>110</v>
      </c>
      <c r="P9" s="21" t="s">
        <v>111</v>
      </c>
      <c r="Q9" s="21" t="s">
        <v>90</v>
      </c>
      <c r="R9" s="21" t="s">
        <v>91</v>
      </c>
      <c r="S9" s="21" t="s">
        <v>132</v>
      </c>
      <c r="T9" s="21" t="s">
        <v>93</v>
      </c>
      <c r="U9" s="21" t="s">
        <v>86</v>
      </c>
      <c r="V9" s="273"/>
    </row>
    <row r="10" spans="1:22" ht="59.5" thickBot="1">
      <c r="A10" s="878"/>
      <c r="B10" s="882"/>
      <c r="C10" s="25" t="s">
        <v>133</v>
      </c>
      <c r="D10" s="25" t="s">
        <v>134</v>
      </c>
      <c r="E10" s="25" t="s">
        <v>123</v>
      </c>
      <c r="F10" s="25" t="s">
        <v>21</v>
      </c>
      <c r="G10" s="25">
        <v>2011</v>
      </c>
      <c r="H10" s="25" t="s">
        <v>86</v>
      </c>
      <c r="I10" s="320" t="s">
        <v>124</v>
      </c>
      <c r="J10" s="314">
        <v>60</v>
      </c>
      <c r="K10" s="314" t="s">
        <v>135</v>
      </c>
      <c r="L10" s="314" t="s">
        <v>103</v>
      </c>
      <c r="M10" s="28">
        <v>43647</v>
      </c>
      <c r="N10" s="27" t="s">
        <v>86</v>
      </c>
      <c r="O10" s="27" t="s">
        <v>110</v>
      </c>
      <c r="P10" s="27" t="s">
        <v>111</v>
      </c>
      <c r="Q10" s="27" t="s">
        <v>90</v>
      </c>
      <c r="R10" s="27" t="s">
        <v>91</v>
      </c>
      <c r="S10" s="27" t="s">
        <v>136</v>
      </c>
      <c r="T10" s="27" t="s">
        <v>93</v>
      </c>
      <c r="U10" s="27" t="s">
        <v>86</v>
      </c>
      <c r="V10" s="139"/>
    </row>
    <row r="11" spans="1:22" ht="59.5" thickBot="1">
      <c r="A11" s="878"/>
      <c r="B11" s="882"/>
      <c r="C11" s="14" t="s">
        <v>137</v>
      </c>
      <c r="D11" s="20" t="s">
        <v>138</v>
      </c>
      <c r="E11" s="20" t="s">
        <v>123</v>
      </c>
      <c r="F11" s="14" t="s">
        <v>116</v>
      </c>
      <c r="G11" s="14">
        <v>1989</v>
      </c>
      <c r="H11" s="14" t="s">
        <v>86</v>
      </c>
      <c r="I11" s="318" t="s">
        <v>124</v>
      </c>
      <c r="J11" s="321">
        <v>30</v>
      </c>
      <c r="K11" s="321" t="s">
        <v>139</v>
      </c>
      <c r="L11" s="321" t="s">
        <v>139</v>
      </c>
      <c r="M11" s="29">
        <v>43647</v>
      </c>
      <c r="N11" s="16" t="s">
        <v>86</v>
      </c>
      <c r="O11" s="16" t="s">
        <v>31</v>
      </c>
      <c r="P11" s="16" t="s">
        <v>111</v>
      </c>
      <c r="Q11" s="16" t="s">
        <v>90</v>
      </c>
      <c r="R11" s="16" t="s">
        <v>91</v>
      </c>
      <c r="S11" s="16" t="s">
        <v>140</v>
      </c>
      <c r="T11" s="16" t="s">
        <v>93</v>
      </c>
      <c r="U11" s="16" t="s">
        <v>86</v>
      </c>
      <c r="V11" s="273"/>
    </row>
    <row r="12" spans="1:22" ht="59.5" thickBot="1">
      <c r="A12" s="878"/>
      <c r="B12" s="882"/>
      <c r="C12" s="25" t="s">
        <v>141</v>
      </c>
      <c r="D12" s="30" t="s">
        <v>138</v>
      </c>
      <c r="E12" s="30" t="s">
        <v>123</v>
      </c>
      <c r="F12" s="25" t="s">
        <v>21</v>
      </c>
      <c r="G12" s="25">
        <v>2012</v>
      </c>
      <c r="H12" s="25" t="s">
        <v>86</v>
      </c>
      <c r="I12" s="320" t="s">
        <v>26</v>
      </c>
      <c r="J12" s="314">
        <v>25</v>
      </c>
      <c r="K12" s="314" t="s">
        <v>142</v>
      </c>
      <c r="L12" s="314" t="s">
        <v>96</v>
      </c>
      <c r="M12" s="31">
        <v>43647</v>
      </c>
      <c r="N12" s="27" t="s">
        <v>86</v>
      </c>
      <c r="O12" s="27" t="s">
        <v>31</v>
      </c>
      <c r="P12" s="27" t="s">
        <v>111</v>
      </c>
      <c r="Q12" s="27" t="s">
        <v>90</v>
      </c>
      <c r="R12" s="27" t="s">
        <v>91</v>
      </c>
      <c r="S12" s="27" t="s">
        <v>143</v>
      </c>
      <c r="T12" s="27" t="s">
        <v>93</v>
      </c>
      <c r="U12" s="27" t="s">
        <v>86</v>
      </c>
      <c r="V12" s="139"/>
    </row>
    <row r="13" spans="1:22" ht="59.5" thickBot="1">
      <c r="A13" s="878"/>
      <c r="B13" s="882"/>
      <c r="C13" s="14" t="s">
        <v>144</v>
      </c>
      <c r="D13" s="20" t="s">
        <v>145</v>
      </c>
      <c r="E13" s="20" t="s">
        <v>123</v>
      </c>
      <c r="F13" s="14" t="s">
        <v>116</v>
      </c>
      <c r="G13" s="14" t="s">
        <v>146</v>
      </c>
      <c r="H13" s="14" t="s">
        <v>90</v>
      </c>
      <c r="I13" s="318" t="s">
        <v>124</v>
      </c>
      <c r="J13" s="321">
        <v>8</v>
      </c>
      <c r="K13" s="321" t="s">
        <v>147</v>
      </c>
      <c r="L13" s="321" t="s">
        <v>148</v>
      </c>
      <c r="M13" s="32" t="s">
        <v>149</v>
      </c>
      <c r="N13" s="16" t="s">
        <v>90</v>
      </c>
      <c r="O13" s="16" t="s">
        <v>146</v>
      </c>
      <c r="P13" s="16" t="s">
        <v>150</v>
      </c>
      <c r="Q13" s="16" t="s">
        <v>151</v>
      </c>
      <c r="R13" s="16" t="s">
        <v>152</v>
      </c>
      <c r="S13" s="16" t="s">
        <v>52</v>
      </c>
      <c r="T13" s="16" t="s">
        <v>153</v>
      </c>
      <c r="U13" s="16" t="s">
        <v>90</v>
      </c>
      <c r="V13" s="274" t="s">
        <v>154</v>
      </c>
    </row>
    <row r="14" spans="1:22" ht="59.5" thickBot="1">
      <c r="A14" s="878"/>
      <c r="B14" s="882"/>
      <c r="C14" s="25" t="s">
        <v>155</v>
      </c>
      <c r="D14" s="30" t="s">
        <v>156</v>
      </c>
      <c r="E14" s="30" t="s">
        <v>123</v>
      </c>
      <c r="F14" s="25" t="s">
        <v>116</v>
      </c>
      <c r="G14" s="25">
        <v>1985</v>
      </c>
      <c r="H14" s="25" t="s">
        <v>90</v>
      </c>
      <c r="I14" s="26" t="s">
        <v>25</v>
      </c>
      <c r="J14" s="27">
        <v>23</v>
      </c>
      <c r="K14" s="27" t="s">
        <v>157</v>
      </c>
      <c r="L14" s="27" t="s">
        <v>148</v>
      </c>
      <c r="M14" s="31">
        <v>43282</v>
      </c>
      <c r="N14" s="27" t="s">
        <v>90</v>
      </c>
      <c r="O14" s="27" t="s">
        <v>146</v>
      </c>
      <c r="P14" s="27" t="s">
        <v>150</v>
      </c>
      <c r="Q14" s="27" t="s">
        <v>151</v>
      </c>
      <c r="R14" s="27" t="s">
        <v>152</v>
      </c>
      <c r="S14" s="27" t="s">
        <v>52</v>
      </c>
      <c r="T14" s="27" t="s">
        <v>153</v>
      </c>
      <c r="U14" s="27" t="s">
        <v>90</v>
      </c>
      <c r="V14" s="139" t="s">
        <v>158</v>
      </c>
    </row>
    <row r="15" spans="1:22" ht="59.5" thickBot="1">
      <c r="A15" s="878"/>
      <c r="B15" s="882"/>
      <c r="C15" s="14" t="s">
        <v>159</v>
      </c>
      <c r="D15" s="20" t="s">
        <v>160</v>
      </c>
      <c r="E15" s="20" t="s">
        <v>123</v>
      </c>
      <c r="F15" s="14" t="s">
        <v>116</v>
      </c>
      <c r="G15" s="14">
        <v>1982</v>
      </c>
      <c r="H15" s="14" t="s">
        <v>90</v>
      </c>
      <c r="I15" s="21" t="s">
        <v>151</v>
      </c>
      <c r="J15" s="16">
        <v>5</v>
      </c>
      <c r="K15" s="16" t="s">
        <v>161</v>
      </c>
      <c r="L15" s="16" t="s">
        <v>148</v>
      </c>
      <c r="M15" s="32" t="s">
        <v>149</v>
      </c>
      <c r="N15" s="16" t="s">
        <v>90</v>
      </c>
      <c r="O15" s="16" t="s">
        <v>146</v>
      </c>
      <c r="P15" s="16" t="s">
        <v>150</v>
      </c>
      <c r="Q15" s="16" t="s">
        <v>151</v>
      </c>
      <c r="R15" s="16" t="s">
        <v>152</v>
      </c>
      <c r="S15" s="16" t="s">
        <v>52</v>
      </c>
      <c r="T15" s="16" t="s">
        <v>153</v>
      </c>
      <c r="U15" s="16" t="s">
        <v>90</v>
      </c>
      <c r="V15" s="273"/>
    </row>
    <row r="16" spans="1:22" ht="89" thickBot="1">
      <c r="A16" s="878"/>
      <c r="B16" s="882"/>
      <c r="C16" s="25" t="s">
        <v>162</v>
      </c>
      <c r="D16" s="30" t="s">
        <v>163</v>
      </c>
      <c r="E16" s="30" t="s">
        <v>123</v>
      </c>
      <c r="F16" s="25" t="s">
        <v>116</v>
      </c>
      <c r="G16" s="25" t="s">
        <v>164</v>
      </c>
      <c r="H16" s="25" t="s">
        <v>90</v>
      </c>
      <c r="I16" s="26" t="s">
        <v>151</v>
      </c>
      <c r="J16" s="26">
        <v>20</v>
      </c>
      <c r="K16" s="26" t="s">
        <v>165</v>
      </c>
      <c r="L16" s="26" t="s">
        <v>148</v>
      </c>
      <c r="M16" s="33" t="s">
        <v>166</v>
      </c>
      <c r="N16" s="26" t="s">
        <v>86</v>
      </c>
      <c r="O16" s="26" t="s">
        <v>146</v>
      </c>
      <c r="P16" s="26" t="s">
        <v>150</v>
      </c>
      <c r="Q16" s="26" t="s">
        <v>151</v>
      </c>
      <c r="R16" s="26" t="s">
        <v>152</v>
      </c>
      <c r="S16" s="26" t="s">
        <v>52</v>
      </c>
      <c r="T16" s="26" t="s">
        <v>153</v>
      </c>
      <c r="U16" s="26" t="s">
        <v>90</v>
      </c>
      <c r="V16" s="139" t="s">
        <v>167</v>
      </c>
    </row>
    <row r="17" spans="1:22" ht="59.5" thickBot="1">
      <c r="A17" s="878"/>
      <c r="B17" s="883"/>
      <c r="C17" s="34" t="s">
        <v>168</v>
      </c>
      <c r="D17" s="34" t="s">
        <v>169</v>
      </c>
      <c r="E17" s="14" t="s">
        <v>123</v>
      </c>
      <c r="F17" s="34" t="s">
        <v>116</v>
      </c>
      <c r="G17" s="34" t="s">
        <v>170</v>
      </c>
      <c r="H17" s="34" t="s">
        <v>90</v>
      </c>
      <c r="I17" s="35" t="s">
        <v>151</v>
      </c>
      <c r="J17" s="36">
        <v>23</v>
      </c>
      <c r="K17" s="36" t="s">
        <v>171</v>
      </c>
      <c r="L17" s="36" t="s">
        <v>148</v>
      </c>
      <c r="M17" s="36" t="s">
        <v>149</v>
      </c>
      <c r="N17" s="36" t="s">
        <v>90</v>
      </c>
      <c r="O17" s="36" t="s">
        <v>146</v>
      </c>
      <c r="P17" s="36" t="s">
        <v>150</v>
      </c>
      <c r="Q17" s="36" t="s">
        <v>151</v>
      </c>
      <c r="R17" s="36" t="s">
        <v>152</v>
      </c>
      <c r="S17" s="36" t="s">
        <v>52</v>
      </c>
      <c r="T17" s="36" t="s">
        <v>153</v>
      </c>
      <c r="U17" s="36" t="s">
        <v>90</v>
      </c>
      <c r="V17" s="274" t="s">
        <v>172</v>
      </c>
    </row>
    <row r="18" spans="1:22" ht="59">
      <c r="A18" s="878"/>
      <c r="B18" s="881" t="s">
        <v>173</v>
      </c>
      <c r="C18" s="37" t="s">
        <v>174</v>
      </c>
      <c r="D18" s="37" t="s">
        <v>175</v>
      </c>
      <c r="E18" s="37" t="s">
        <v>45</v>
      </c>
      <c r="F18" s="37" t="s">
        <v>21</v>
      </c>
      <c r="G18" s="37">
        <v>2012</v>
      </c>
      <c r="H18" s="37" t="s">
        <v>86</v>
      </c>
      <c r="I18" s="38" t="s">
        <v>124</v>
      </c>
      <c r="J18" s="38">
        <v>15</v>
      </c>
      <c r="K18" s="38" t="s">
        <v>176</v>
      </c>
      <c r="L18" s="38" t="s">
        <v>177</v>
      </c>
      <c r="M18" s="39">
        <v>43709</v>
      </c>
      <c r="N18" s="38" t="s">
        <v>86</v>
      </c>
      <c r="O18" s="38" t="s">
        <v>54</v>
      </c>
      <c r="P18" s="38" t="s">
        <v>111</v>
      </c>
      <c r="Q18" s="38" t="s">
        <v>90</v>
      </c>
      <c r="R18" s="38" t="s">
        <v>91</v>
      </c>
      <c r="S18" s="38" t="s">
        <v>178</v>
      </c>
      <c r="T18" s="38" t="s">
        <v>93</v>
      </c>
      <c r="U18" s="38" t="s">
        <v>86</v>
      </c>
      <c r="V18" s="142"/>
    </row>
    <row r="19" spans="1:22" ht="59">
      <c r="A19" s="878"/>
      <c r="B19" s="882"/>
      <c r="C19" s="25" t="s">
        <v>179</v>
      </c>
      <c r="D19" s="25" t="s">
        <v>180</v>
      </c>
      <c r="E19" s="25" t="s">
        <v>45</v>
      </c>
      <c r="F19" s="25" t="s">
        <v>116</v>
      </c>
      <c r="G19" s="25">
        <v>1999</v>
      </c>
      <c r="H19" s="25" t="s">
        <v>86</v>
      </c>
      <c r="I19" s="27" t="s">
        <v>124</v>
      </c>
      <c r="J19" s="27">
        <v>15</v>
      </c>
      <c r="K19" s="27" t="s">
        <v>176</v>
      </c>
      <c r="L19" s="27" t="s">
        <v>148</v>
      </c>
      <c r="M19" s="40">
        <v>43709</v>
      </c>
      <c r="N19" s="27" t="s">
        <v>86</v>
      </c>
      <c r="O19" s="27" t="s">
        <v>54</v>
      </c>
      <c r="P19" s="27" t="s">
        <v>111</v>
      </c>
      <c r="Q19" s="27" t="s">
        <v>90</v>
      </c>
      <c r="R19" s="27" t="s">
        <v>91</v>
      </c>
      <c r="S19" s="27" t="s">
        <v>90</v>
      </c>
      <c r="T19" s="27" t="s">
        <v>93</v>
      </c>
      <c r="U19" s="27" t="s">
        <v>86</v>
      </c>
      <c r="V19" s="139" t="s">
        <v>181</v>
      </c>
    </row>
    <row r="20" spans="1:22" ht="147.5">
      <c r="A20" s="878"/>
      <c r="B20" s="882"/>
      <c r="C20" s="14" t="s">
        <v>182</v>
      </c>
      <c r="D20" s="14" t="s">
        <v>183</v>
      </c>
      <c r="E20" s="14" t="s">
        <v>45</v>
      </c>
      <c r="F20" s="41" t="s">
        <v>184</v>
      </c>
      <c r="G20" s="14">
        <v>1986</v>
      </c>
      <c r="H20" s="14" t="s">
        <v>86</v>
      </c>
      <c r="I20" s="16" t="s">
        <v>25</v>
      </c>
      <c r="J20" s="16">
        <v>15</v>
      </c>
      <c r="K20" s="16" t="s">
        <v>185</v>
      </c>
      <c r="L20" s="42" t="s">
        <v>186</v>
      </c>
      <c r="M20" s="18">
        <v>43709</v>
      </c>
      <c r="N20" s="16" t="s">
        <v>90</v>
      </c>
      <c r="O20" s="16" t="s">
        <v>54</v>
      </c>
      <c r="P20" s="16" t="s">
        <v>111</v>
      </c>
      <c r="Q20" s="16" t="s">
        <v>90</v>
      </c>
      <c r="R20" s="16" t="s">
        <v>91</v>
      </c>
      <c r="S20" s="16" t="s">
        <v>90</v>
      </c>
      <c r="T20" s="16" t="s">
        <v>93</v>
      </c>
      <c r="U20" s="16" t="s">
        <v>86</v>
      </c>
      <c r="V20" s="136" t="s">
        <v>187</v>
      </c>
    </row>
    <row r="21" spans="1:22" ht="88.5">
      <c r="A21" s="878"/>
      <c r="B21" s="882"/>
      <c r="C21" s="25" t="s">
        <v>188</v>
      </c>
      <c r="D21" s="25" t="s">
        <v>189</v>
      </c>
      <c r="E21" s="25" t="s">
        <v>45</v>
      </c>
      <c r="F21" s="25" t="s">
        <v>21</v>
      </c>
      <c r="G21" s="25">
        <v>2000</v>
      </c>
      <c r="H21" s="25" t="s">
        <v>86</v>
      </c>
      <c r="I21" s="27" t="s">
        <v>190</v>
      </c>
      <c r="J21" s="43">
        <v>6</v>
      </c>
      <c r="K21" s="27" t="s">
        <v>191</v>
      </c>
      <c r="L21" s="27" t="s">
        <v>191</v>
      </c>
      <c r="M21" s="28">
        <v>43709</v>
      </c>
      <c r="N21" s="27" t="s">
        <v>86</v>
      </c>
      <c r="O21" s="27" t="s">
        <v>54</v>
      </c>
      <c r="P21" s="27" t="s">
        <v>111</v>
      </c>
      <c r="Q21" s="27" t="s">
        <v>90</v>
      </c>
      <c r="R21" s="27" t="s">
        <v>91</v>
      </c>
      <c r="S21" s="27" t="s">
        <v>90</v>
      </c>
      <c r="T21" s="27" t="s">
        <v>93</v>
      </c>
      <c r="U21" s="27" t="s">
        <v>86</v>
      </c>
      <c r="V21" s="139"/>
    </row>
    <row r="22" spans="1:22" ht="88.5">
      <c r="A22" s="878"/>
      <c r="B22" s="882"/>
      <c r="C22" s="14" t="s">
        <v>192</v>
      </c>
      <c r="D22" s="14" t="s">
        <v>193</v>
      </c>
      <c r="E22" s="14" t="s">
        <v>45</v>
      </c>
      <c r="F22" s="14" t="s">
        <v>116</v>
      </c>
      <c r="G22" s="14">
        <v>2003</v>
      </c>
      <c r="H22" s="14" t="s">
        <v>86</v>
      </c>
      <c r="I22" s="16" t="s">
        <v>190</v>
      </c>
      <c r="J22" s="42">
        <v>12</v>
      </c>
      <c r="K22" s="16" t="s">
        <v>194</v>
      </c>
      <c r="L22" s="16" t="s">
        <v>148</v>
      </c>
      <c r="M22" s="18">
        <v>43709</v>
      </c>
      <c r="N22" s="16" t="s">
        <v>86</v>
      </c>
      <c r="O22" s="16" t="s">
        <v>54</v>
      </c>
      <c r="P22" s="16" t="s">
        <v>111</v>
      </c>
      <c r="Q22" s="16" t="s">
        <v>90</v>
      </c>
      <c r="R22" s="16" t="s">
        <v>91</v>
      </c>
      <c r="S22" s="16" t="s">
        <v>90</v>
      </c>
      <c r="T22" s="16" t="s">
        <v>93</v>
      </c>
      <c r="U22" s="16" t="s">
        <v>86</v>
      </c>
      <c r="V22" s="136"/>
    </row>
    <row r="23" spans="1:22" ht="88.5">
      <c r="A23" s="878"/>
      <c r="B23" s="882"/>
      <c r="C23" s="25" t="s">
        <v>195</v>
      </c>
      <c r="D23" s="25" t="s">
        <v>180</v>
      </c>
      <c r="E23" s="25" t="s">
        <v>45</v>
      </c>
      <c r="F23" s="25" t="s">
        <v>196</v>
      </c>
      <c r="G23" s="25">
        <v>2007</v>
      </c>
      <c r="H23" s="25" t="s">
        <v>86</v>
      </c>
      <c r="I23" s="27" t="s">
        <v>190</v>
      </c>
      <c r="J23" s="43">
        <v>3</v>
      </c>
      <c r="K23" s="27" t="s">
        <v>197</v>
      </c>
      <c r="L23" s="27" t="s">
        <v>148</v>
      </c>
      <c r="M23" s="28" t="s">
        <v>198</v>
      </c>
      <c r="N23" s="27" t="s">
        <v>86</v>
      </c>
      <c r="O23" s="27" t="s">
        <v>54</v>
      </c>
      <c r="P23" s="27" t="s">
        <v>111</v>
      </c>
      <c r="Q23" s="27" t="s">
        <v>90</v>
      </c>
      <c r="R23" s="27" t="s">
        <v>91</v>
      </c>
      <c r="S23" s="27" t="s">
        <v>90</v>
      </c>
      <c r="T23" s="27" t="s">
        <v>93</v>
      </c>
      <c r="U23" s="27" t="s">
        <v>86</v>
      </c>
      <c r="V23" s="139" t="s">
        <v>199</v>
      </c>
    </row>
    <row r="24" spans="1:22" ht="89" thickBot="1">
      <c r="A24" s="878"/>
      <c r="B24" s="883"/>
      <c r="C24" s="34" t="s">
        <v>200</v>
      </c>
      <c r="D24" s="34" t="s">
        <v>201</v>
      </c>
      <c r="E24" s="34" t="s">
        <v>45</v>
      </c>
      <c r="F24" s="34" t="s">
        <v>196</v>
      </c>
      <c r="G24" s="34">
        <v>1996</v>
      </c>
      <c r="H24" s="34" t="s">
        <v>86</v>
      </c>
      <c r="I24" s="36" t="s">
        <v>190</v>
      </c>
      <c r="J24" s="36" t="s">
        <v>202</v>
      </c>
      <c r="K24" s="44" t="s">
        <v>203</v>
      </c>
      <c r="L24" s="44" t="s">
        <v>148</v>
      </c>
      <c r="M24" s="45">
        <v>2000</v>
      </c>
      <c r="N24" s="36" t="s">
        <v>90</v>
      </c>
      <c r="O24" s="36" t="s">
        <v>57</v>
      </c>
      <c r="P24" s="36" t="s">
        <v>111</v>
      </c>
      <c r="Q24" s="36" t="s">
        <v>90</v>
      </c>
      <c r="R24" s="36" t="s">
        <v>91</v>
      </c>
      <c r="S24" s="36" t="s">
        <v>90</v>
      </c>
      <c r="T24" s="36" t="s">
        <v>93</v>
      </c>
      <c r="U24" s="36" t="s">
        <v>86</v>
      </c>
      <c r="V24" s="141" t="s">
        <v>204</v>
      </c>
    </row>
    <row r="25" spans="1:22" ht="59.5" thickBot="1">
      <c r="A25" s="879"/>
      <c r="B25" s="874" t="s">
        <v>205</v>
      </c>
      <c r="C25" s="76" t="s">
        <v>206</v>
      </c>
      <c r="D25" s="77" t="s">
        <v>207</v>
      </c>
      <c r="E25" s="78" t="s">
        <v>208</v>
      </c>
      <c r="F25" s="78" t="s">
        <v>209</v>
      </c>
      <c r="G25" s="79">
        <v>1995</v>
      </c>
      <c r="H25" s="78" t="s">
        <v>210</v>
      </c>
      <c r="I25" s="78" t="s">
        <v>124</v>
      </c>
      <c r="J25" s="80">
        <v>36.890243902439025</v>
      </c>
      <c r="K25" s="78" t="s">
        <v>211</v>
      </c>
      <c r="L25" s="78" t="s">
        <v>148</v>
      </c>
      <c r="M25" s="288">
        <v>43497</v>
      </c>
      <c r="N25" s="78" t="s">
        <v>210</v>
      </c>
      <c r="O25" s="81" t="s">
        <v>31</v>
      </c>
      <c r="P25" s="81" t="s">
        <v>111</v>
      </c>
      <c r="Q25" s="81" t="s">
        <v>90</v>
      </c>
      <c r="R25" s="78" t="s">
        <v>212</v>
      </c>
      <c r="S25" s="78" t="s">
        <v>90</v>
      </c>
      <c r="T25" s="78" t="s">
        <v>93</v>
      </c>
      <c r="U25" s="78" t="s">
        <v>86</v>
      </c>
      <c r="V25" s="151" t="s">
        <v>213</v>
      </c>
    </row>
    <row r="26" spans="1:22" ht="59">
      <c r="A26" s="879"/>
      <c r="B26" s="875"/>
      <c r="C26" s="82" t="s">
        <v>214</v>
      </c>
      <c r="D26" s="83" t="s">
        <v>207</v>
      </c>
      <c r="E26" s="83" t="s">
        <v>208</v>
      </c>
      <c r="F26" s="83" t="s">
        <v>215</v>
      </c>
      <c r="G26" s="84">
        <v>1988</v>
      </c>
      <c r="H26" s="83" t="s">
        <v>210</v>
      </c>
      <c r="I26" s="83" t="s">
        <v>216</v>
      </c>
      <c r="J26" s="85">
        <v>42.987804878048784</v>
      </c>
      <c r="K26" s="83" t="s">
        <v>217</v>
      </c>
      <c r="L26" s="83" t="s">
        <v>148</v>
      </c>
      <c r="M26" s="289">
        <v>43497</v>
      </c>
      <c r="N26" s="83" t="s">
        <v>210</v>
      </c>
      <c r="O26" s="86" t="s">
        <v>31</v>
      </c>
      <c r="P26" s="86" t="s">
        <v>111</v>
      </c>
      <c r="Q26" s="86" t="s">
        <v>90</v>
      </c>
      <c r="R26" s="83" t="s">
        <v>212</v>
      </c>
      <c r="S26" s="83" t="s">
        <v>90</v>
      </c>
      <c r="T26" s="83" t="s">
        <v>93</v>
      </c>
      <c r="U26" s="83" t="s">
        <v>86</v>
      </c>
      <c r="V26" s="152" t="s">
        <v>213</v>
      </c>
    </row>
    <row r="27" spans="1:22" ht="59.5" thickBot="1">
      <c r="A27" s="879"/>
      <c r="B27" s="876"/>
      <c r="C27" s="87" t="s">
        <v>218</v>
      </c>
      <c r="D27" s="87" t="s">
        <v>219</v>
      </c>
      <c r="E27" s="87" t="s">
        <v>208</v>
      </c>
      <c r="F27" s="87" t="s">
        <v>209</v>
      </c>
      <c r="G27" s="88">
        <v>1998</v>
      </c>
      <c r="H27" s="87" t="s">
        <v>210</v>
      </c>
      <c r="I27" s="87" t="s">
        <v>124</v>
      </c>
      <c r="J27" s="89">
        <v>15.24390243902439</v>
      </c>
      <c r="K27" s="87" t="s">
        <v>220</v>
      </c>
      <c r="L27" s="87" t="s">
        <v>148</v>
      </c>
      <c r="M27" s="290">
        <v>43497</v>
      </c>
      <c r="N27" s="87" t="s">
        <v>210</v>
      </c>
      <c r="O27" s="87" t="s">
        <v>31</v>
      </c>
      <c r="P27" s="87" t="s">
        <v>111</v>
      </c>
      <c r="Q27" s="87" t="s">
        <v>90</v>
      </c>
      <c r="R27" s="87" t="s">
        <v>212</v>
      </c>
      <c r="S27" s="87" t="s">
        <v>90</v>
      </c>
      <c r="T27" s="87" t="s">
        <v>93</v>
      </c>
      <c r="U27" s="87" t="s">
        <v>86</v>
      </c>
      <c r="V27" s="153" t="s">
        <v>213</v>
      </c>
    </row>
    <row r="28" spans="1:22" ht="30.5" thickBot="1">
      <c r="A28" s="869"/>
      <c r="B28" s="870"/>
      <c r="C28" s="870"/>
      <c r="D28" s="870"/>
      <c r="E28" s="870"/>
      <c r="F28" s="870"/>
      <c r="G28" s="870"/>
      <c r="H28" s="870"/>
      <c r="I28" s="870"/>
      <c r="J28" s="870"/>
      <c r="K28" s="870"/>
      <c r="L28" s="870"/>
      <c r="M28" s="870"/>
      <c r="N28" s="870"/>
      <c r="O28" s="870"/>
      <c r="P28" s="870"/>
      <c r="Q28" s="870"/>
      <c r="R28" s="870"/>
      <c r="S28" s="870"/>
      <c r="T28" s="870"/>
      <c r="U28" s="870"/>
      <c r="V28" s="871"/>
    </row>
    <row r="29" spans="1:22" ht="88.5">
      <c r="A29" s="898" t="s">
        <v>59</v>
      </c>
      <c r="B29" s="862" t="s">
        <v>221</v>
      </c>
      <c r="C29" s="341" t="s">
        <v>222</v>
      </c>
      <c r="D29" s="341" t="s">
        <v>223</v>
      </c>
      <c r="E29" s="341" t="s">
        <v>45</v>
      </c>
      <c r="F29" s="341" t="s">
        <v>224</v>
      </c>
      <c r="G29" s="341">
        <v>1965</v>
      </c>
      <c r="H29" s="341" t="s">
        <v>86</v>
      </c>
      <c r="I29" s="372" t="s">
        <v>225</v>
      </c>
      <c r="J29" s="373">
        <v>90</v>
      </c>
      <c r="K29" s="373" t="s">
        <v>177</v>
      </c>
      <c r="L29" s="373" t="s">
        <v>148</v>
      </c>
      <c r="M29" s="374">
        <v>43344</v>
      </c>
      <c r="N29" s="373" t="s">
        <v>90</v>
      </c>
      <c r="O29" s="373" t="s">
        <v>54</v>
      </c>
      <c r="P29" s="373" t="s">
        <v>226</v>
      </c>
      <c r="Q29" s="373" t="s">
        <v>90</v>
      </c>
      <c r="R29" s="373" t="s">
        <v>91</v>
      </c>
      <c r="S29" s="373" t="s">
        <v>90</v>
      </c>
      <c r="T29" s="373" t="s">
        <v>93</v>
      </c>
      <c r="U29" s="373" t="s">
        <v>90</v>
      </c>
      <c r="V29" s="375" t="s">
        <v>227</v>
      </c>
    </row>
    <row r="30" spans="1:22" ht="88.5">
      <c r="A30" s="899"/>
      <c r="B30" s="880"/>
      <c r="C30" s="343" t="s">
        <v>228</v>
      </c>
      <c r="D30" s="343" t="s">
        <v>229</v>
      </c>
      <c r="E30" s="343" t="s">
        <v>45</v>
      </c>
      <c r="F30" s="343" t="s">
        <v>116</v>
      </c>
      <c r="G30" s="343">
        <v>1992</v>
      </c>
      <c r="H30" s="343" t="s">
        <v>86</v>
      </c>
      <c r="I30" s="325" t="s">
        <v>26</v>
      </c>
      <c r="J30" s="325">
        <v>195</v>
      </c>
      <c r="K30" s="325" t="s">
        <v>230</v>
      </c>
      <c r="L30" s="325" t="s">
        <v>148</v>
      </c>
      <c r="M30" s="376">
        <v>43344</v>
      </c>
      <c r="N30" s="325" t="s">
        <v>86</v>
      </c>
      <c r="O30" s="325" t="s">
        <v>54</v>
      </c>
      <c r="P30" s="325" t="s">
        <v>226</v>
      </c>
      <c r="Q30" s="325" t="s">
        <v>90</v>
      </c>
      <c r="R30" s="325" t="s">
        <v>91</v>
      </c>
      <c r="S30" s="325" t="s">
        <v>231</v>
      </c>
      <c r="T30" s="325" t="s">
        <v>93</v>
      </c>
      <c r="U30" s="325" t="s">
        <v>86</v>
      </c>
      <c r="V30" s="377" t="s">
        <v>232</v>
      </c>
    </row>
    <row r="31" spans="1:22" ht="88.5">
      <c r="A31" s="899"/>
      <c r="B31" s="880"/>
      <c r="C31" s="378" t="s">
        <v>233</v>
      </c>
      <c r="D31" s="378" t="s">
        <v>234</v>
      </c>
      <c r="E31" s="378" t="s">
        <v>45</v>
      </c>
      <c r="F31" s="378" t="s">
        <v>224</v>
      </c>
      <c r="G31" s="378">
        <v>1987</v>
      </c>
      <c r="H31" s="378" t="s">
        <v>86</v>
      </c>
      <c r="I31" s="372" t="s">
        <v>26</v>
      </c>
      <c r="J31" s="372">
        <v>107</v>
      </c>
      <c r="K31" s="372" t="s">
        <v>235</v>
      </c>
      <c r="L31" s="372" t="s">
        <v>148</v>
      </c>
      <c r="M31" s="374">
        <v>43344</v>
      </c>
      <c r="N31" s="378" t="s">
        <v>86</v>
      </c>
      <c r="O31" s="378" t="s">
        <v>54</v>
      </c>
      <c r="P31" s="378" t="s">
        <v>226</v>
      </c>
      <c r="Q31" s="378" t="s">
        <v>90</v>
      </c>
      <c r="R31" s="378" t="s">
        <v>91</v>
      </c>
      <c r="S31" s="378" t="s">
        <v>231</v>
      </c>
      <c r="T31" s="378" t="s">
        <v>153</v>
      </c>
      <c r="U31" s="378" t="s">
        <v>86</v>
      </c>
      <c r="V31" s="379" t="s">
        <v>236</v>
      </c>
    </row>
    <row r="32" spans="1:22" ht="88.5">
      <c r="A32" s="899"/>
      <c r="B32" s="880"/>
      <c r="C32" s="343" t="s">
        <v>237</v>
      </c>
      <c r="D32" s="343" t="s">
        <v>238</v>
      </c>
      <c r="E32" s="343" t="s">
        <v>45</v>
      </c>
      <c r="F32" s="343" t="s">
        <v>21</v>
      </c>
      <c r="G32" s="343">
        <v>1992</v>
      </c>
      <c r="H32" s="343" t="s">
        <v>86</v>
      </c>
      <c r="I32" s="325" t="s">
        <v>26</v>
      </c>
      <c r="J32" s="325">
        <v>90</v>
      </c>
      <c r="K32" s="380" t="s">
        <v>239</v>
      </c>
      <c r="L32" s="380" t="s">
        <v>240</v>
      </c>
      <c r="M32" s="376">
        <v>43556</v>
      </c>
      <c r="N32" s="325" t="s">
        <v>86</v>
      </c>
      <c r="O32" s="325" t="s">
        <v>54</v>
      </c>
      <c r="P32" s="325" t="s">
        <v>226</v>
      </c>
      <c r="Q32" s="325" t="s">
        <v>90</v>
      </c>
      <c r="R32" s="325" t="s">
        <v>91</v>
      </c>
      <c r="S32" s="325" t="s">
        <v>231</v>
      </c>
      <c r="T32" s="325" t="s">
        <v>93</v>
      </c>
      <c r="U32" s="325" t="s">
        <v>86</v>
      </c>
      <c r="V32" s="377"/>
    </row>
    <row r="33" spans="1:22" ht="88.5">
      <c r="A33" s="899"/>
      <c r="B33" s="880"/>
      <c r="C33" s="378" t="s">
        <v>241</v>
      </c>
      <c r="D33" s="378" t="s">
        <v>238</v>
      </c>
      <c r="E33" s="378" t="s">
        <v>45</v>
      </c>
      <c r="F33" s="378" t="s">
        <v>21</v>
      </c>
      <c r="G33" s="378">
        <v>2011</v>
      </c>
      <c r="H33" s="378" t="s">
        <v>86</v>
      </c>
      <c r="I33" s="372" t="s">
        <v>26</v>
      </c>
      <c r="J33" s="372">
        <v>64</v>
      </c>
      <c r="K33" s="372" t="s">
        <v>242</v>
      </c>
      <c r="L33" s="372" t="s">
        <v>243</v>
      </c>
      <c r="M33" s="381">
        <v>43556</v>
      </c>
      <c r="N33" s="378" t="s">
        <v>86</v>
      </c>
      <c r="O33" s="382" t="s">
        <v>54</v>
      </c>
      <c r="P33" s="382" t="s">
        <v>226</v>
      </c>
      <c r="Q33" s="378" t="s">
        <v>90</v>
      </c>
      <c r="R33" s="378" t="s">
        <v>91</v>
      </c>
      <c r="S33" s="378" t="s">
        <v>231</v>
      </c>
      <c r="T33" s="378" t="s">
        <v>93</v>
      </c>
      <c r="U33" s="378" t="s">
        <v>86</v>
      </c>
      <c r="V33" s="379"/>
    </row>
    <row r="34" spans="1:22" ht="88.5">
      <c r="A34" s="899"/>
      <c r="B34" s="880"/>
      <c r="C34" s="343" t="s">
        <v>244</v>
      </c>
      <c r="D34" s="343" t="s">
        <v>238</v>
      </c>
      <c r="E34" s="343" t="s">
        <v>45</v>
      </c>
      <c r="F34" s="343" t="s">
        <v>21</v>
      </c>
      <c r="G34" s="383">
        <v>2019</v>
      </c>
      <c r="H34" s="343" t="s">
        <v>86</v>
      </c>
      <c r="I34" s="325" t="s">
        <v>26</v>
      </c>
      <c r="J34" s="325">
        <v>70</v>
      </c>
      <c r="K34" s="325">
        <v>0</v>
      </c>
      <c r="L34" s="325" t="s">
        <v>245</v>
      </c>
      <c r="M34" s="376">
        <v>43556</v>
      </c>
      <c r="N34" s="325" t="s">
        <v>86</v>
      </c>
      <c r="O34" s="325" t="s">
        <v>54</v>
      </c>
      <c r="P34" s="325" t="s">
        <v>226</v>
      </c>
      <c r="Q34" s="325" t="s">
        <v>90</v>
      </c>
      <c r="R34" s="325" t="s">
        <v>91</v>
      </c>
      <c r="S34" s="325" t="s">
        <v>231</v>
      </c>
      <c r="T34" s="325" t="s">
        <v>93</v>
      </c>
      <c r="U34" s="325" t="s">
        <v>86</v>
      </c>
      <c r="V34" s="377"/>
    </row>
    <row r="35" spans="1:22" ht="89" thickBot="1">
      <c r="A35" s="899"/>
      <c r="B35" s="863"/>
      <c r="C35" s="378" t="s">
        <v>246</v>
      </c>
      <c r="D35" s="378" t="s">
        <v>247</v>
      </c>
      <c r="E35" s="378" t="s">
        <v>45</v>
      </c>
      <c r="F35" s="378" t="s">
        <v>224</v>
      </c>
      <c r="G35" s="378">
        <v>1985</v>
      </c>
      <c r="H35" s="378" t="s">
        <v>86</v>
      </c>
      <c r="I35" s="372" t="s">
        <v>26</v>
      </c>
      <c r="J35" s="372" t="s">
        <v>248</v>
      </c>
      <c r="K35" s="384">
        <v>400881</v>
      </c>
      <c r="L35" s="372" t="s">
        <v>148</v>
      </c>
      <c r="M35" s="374">
        <v>43344</v>
      </c>
      <c r="N35" s="378" t="s">
        <v>86</v>
      </c>
      <c r="O35" s="378" t="s">
        <v>54</v>
      </c>
      <c r="P35" s="378" t="s">
        <v>226</v>
      </c>
      <c r="Q35" s="378"/>
      <c r="R35" s="378" t="s">
        <v>91</v>
      </c>
      <c r="S35" s="378" t="s">
        <v>231</v>
      </c>
      <c r="T35" s="378" t="s">
        <v>153</v>
      </c>
      <c r="U35" s="378" t="s">
        <v>86</v>
      </c>
      <c r="V35" s="379" t="s">
        <v>249</v>
      </c>
    </row>
    <row r="36" spans="1:22" ht="59">
      <c r="A36" s="899"/>
      <c r="B36" s="862" t="s">
        <v>250</v>
      </c>
      <c r="C36" s="385" t="s">
        <v>251</v>
      </c>
      <c r="D36" s="385" t="s">
        <v>252</v>
      </c>
      <c r="E36" s="385" t="s">
        <v>45</v>
      </c>
      <c r="F36" s="385" t="s">
        <v>224</v>
      </c>
      <c r="G36" s="385" t="s">
        <v>146</v>
      </c>
      <c r="H36" s="385" t="s">
        <v>86</v>
      </c>
      <c r="I36" s="338" t="s">
        <v>26</v>
      </c>
      <c r="J36" s="338" t="s">
        <v>52</v>
      </c>
      <c r="K36" s="338" t="s">
        <v>253</v>
      </c>
      <c r="L36" s="338" t="s">
        <v>148</v>
      </c>
      <c r="M36" s="386">
        <v>43344</v>
      </c>
      <c r="N36" s="338" t="s">
        <v>86</v>
      </c>
      <c r="O36" s="338" t="s">
        <v>57</v>
      </c>
      <c r="P36" s="338" t="s">
        <v>57</v>
      </c>
      <c r="Q36" s="338" t="s">
        <v>90</v>
      </c>
      <c r="R36" s="338" t="s">
        <v>91</v>
      </c>
      <c r="S36" s="386" t="s">
        <v>254</v>
      </c>
      <c r="T36" s="338" t="s">
        <v>93</v>
      </c>
      <c r="U36" s="338" t="s">
        <v>86</v>
      </c>
      <c r="V36" s="387"/>
    </row>
    <row r="37" spans="1:22" ht="89" thickBot="1">
      <c r="A37" s="899"/>
      <c r="B37" s="891"/>
      <c r="C37" s="378" t="s">
        <v>255</v>
      </c>
      <c r="D37" s="388" t="s">
        <v>256</v>
      </c>
      <c r="E37" s="378" t="s">
        <v>45</v>
      </c>
      <c r="F37" s="378" t="s">
        <v>21</v>
      </c>
      <c r="G37" s="378">
        <v>2006</v>
      </c>
      <c r="H37" s="378" t="s">
        <v>86</v>
      </c>
      <c r="I37" s="372" t="s">
        <v>101</v>
      </c>
      <c r="J37" s="372">
        <v>158</v>
      </c>
      <c r="K37" s="389" t="s">
        <v>257</v>
      </c>
      <c r="L37" s="389" t="s">
        <v>258</v>
      </c>
      <c r="M37" s="374">
        <v>43739</v>
      </c>
      <c r="N37" s="372" t="s">
        <v>86</v>
      </c>
      <c r="O37" s="372" t="s">
        <v>259</v>
      </c>
      <c r="P37" s="372" t="s">
        <v>226</v>
      </c>
      <c r="Q37" s="372" t="s">
        <v>90</v>
      </c>
      <c r="R37" s="372" t="s">
        <v>91</v>
      </c>
      <c r="S37" s="372" t="s">
        <v>260</v>
      </c>
      <c r="T37" s="372" t="s">
        <v>93</v>
      </c>
      <c r="U37" s="372" t="s">
        <v>86</v>
      </c>
      <c r="V37" s="390"/>
    </row>
    <row r="38" spans="1:22" ht="88.5">
      <c r="A38" s="899"/>
      <c r="B38" s="862" t="s">
        <v>261</v>
      </c>
      <c r="C38" s="385" t="s">
        <v>262</v>
      </c>
      <c r="D38" s="385" t="s">
        <v>263</v>
      </c>
      <c r="E38" s="385" t="s">
        <v>45</v>
      </c>
      <c r="F38" s="385" t="s">
        <v>21</v>
      </c>
      <c r="G38" s="385">
        <v>1988</v>
      </c>
      <c r="H38" s="385" t="s">
        <v>86</v>
      </c>
      <c r="I38" s="338" t="s">
        <v>225</v>
      </c>
      <c r="J38" s="338">
        <v>73</v>
      </c>
      <c r="K38" s="339" t="s">
        <v>264</v>
      </c>
      <c r="L38" s="340" t="s">
        <v>265</v>
      </c>
      <c r="M38" s="386">
        <v>43770</v>
      </c>
      <c r="N38" s="338" t="s">
        <v>86</v>
      </c>
      <c r="O38" s="338" t="s">
        <v>31</v>
      </c>
      <c r="P38" s="338" t="s">
        <v>226</v>
      </c>
      <c r="Q38" s="338" t="s">
        <v>90</v>
      </c>
      <c r="R38" s="338" t="s">
        <v>91</v>
      </c>
      <c r="S38" s="338" t="s">
        <v>254</v>
      </c>
      <c r="T38" s="338" t="s">
        <v>93</v>
      </c>
      <c r="U38" s="338" t="s">
        <v>86</v>
      </c>
      <c r="V38" s="387"/>
    </row>
    <row r="39" spans="1:22" ht="89" thickBot="1">
      <c r="A39" s="899"/>
      <c r="B39" s="863"/>
      <c r="C39" s="391" t="s">
        <v>266</v>
      </c>
      <c r="D39" s="392" t="s">
        <v>263</v>
      </c>
      <c r="E39" s="391" t="s">
        <v>45</v>
      </c>
      <c r="F39" s="391" t="s">
        <v>224</v>
      </c>
      <c r="G39" s="391" t="s">
        <v>267</v>
      </c>
      <c r="H39" s="391" t="s">
        <v>86</v>
      </c>
      <c r="I39" s="392" t="s">
        <v>26</v>
      </c>
      <c r="J39" s="392" t="s">
        <v>52</v>
      </c>
      <c r="K39" s="392" t="s">
        <v>268</v>
      </c>
      <c r="L39" s="392" t="s">
        <v>148</v>
      </c>
      <c r="M39" s="393">
        <v>43344</v>
      </c>
      <c r="N39" s="392" t="s">
        <v>86</v>
      </c>
      <c r="O39" s="392" t="s">
        <v>259</v>
      </c>
      <c r="P39" s="392" t="s">
        <v>226</v>
      </c>
      <c r="Q39" s="392" t="s">
        <v>90</v>
      </c>
      <c r="R39" s="392" t="s">
        <v>269</v>
      </c>
      <c r="S39" s="392" t="s">
        <v>90</v>
      </c>
      <c r="T39" s="392" t="s">
        <v>93</v>
      </c>
      <c r="U39" s="392" t="s">
        <v>86</v>
      </c>
      <c r="V39" s="394"/>
    </row>
    <row r="40" spans="1:22" ht="89" thickBot="1">
      <c r="A40" s="899"/>
      <c r="B40" s="395" t="s">
        <v>270</v>
      </c>
      <c r="C40" s="396" t="s">
        <v>271</v>
      </c>
      <c r="D40" s="396" t="s">
        <v>272</v>
      </c>
      <c r="E40" s="396" t="s">
        <v>273</v>
      </c>
      <c r="F40" s="396" t="s">
        <v>224</v>
      </c>
      <c r="G40" s="396">
        <v>1989</v>
      </c>
      <c r="H40" s="396" t="s">
        <v>86</v>
      </c>
      <c r="I40" s="396" t="s">
        <v>274</v>
      </c>
      <c r="J40" s="396">
        <v>52</v>
      </c>
      <c r="K40" s="396" t="s">
        <v>275</v>
      </c>
      <c r="L40" s="397" t="s">
        <v>148</v>
      </c>
      <c r="M40" s="396" t="s">
        <v>52</v>
      </c>
      <c r="N40" s="396" t="s">
        <v>86</v>
      </c>
      <c r="O40" s="396" t="s">
        <v>31</v>
      </c>
      <c r="P40" s="396" t="s">
        <v>226</v>
      </c>
      <c r="Q40" s="398" t="s">
        <v>90</v>
      </c>
      <c r="R40" s="399" t="s">
        <v>276</v>
      </c>
      <c r="S40" s="399" t="s">
        <v>52</v>
      </c>
      <c r="T40" s="396" t="s">
        <v>93</v>
      </c>
      <c r="U40" s="400" t="s">
        <v>90</v>
      </c>
      <c r="V40" s="401"/>
    </row>
    <row r="41" spans="1:22" ht="147.5">
      <c r="A41" s="899"/>
      <c r="B41" s="862" t="s">
        <v>277</v>
      </c>
      <c r="C41" s="402" t="s">
        <v>278</v>
      </c>
      <c r="D41" s="402" t="s">
        <v>279</v>
      </c>
      <c r="E41" s="402" t="s">
        <v>273</v>
      </c>
      <c r="F41" s="402" t="s">
        <v>224</v>
      </c>
      <c r="G41" s="402">
        <v>1995</v>
      </c>
      <c r="H41" s="402" t="s">
        <v>86</v>
      </c>
      <c r="I41" s="402" t="s">
        <v>25</v>
      </c>
      <c r="J41" s="402">
        <v>65.5</v>
      </c>
      <c r="K41" s="402" t="s">
        <v>87</v>
      </c>
      <c r="L41" s="402" t="s">
        <v>148</v>
      </c>
      <c r="M41" s="403">
        <v>43586</v>
      </c>
      <c r="N41" s="402" t="s">
        <v>86</v>
      </c>
      <c r="O41" s="402" t="s">
        <v>54</v>
      </c>
      <c r="P41" s="402" t="s">
        <v>226</v>
      </c>
      <c r="Q41" s="402" t="s">
        <v>280</v>
      </c>
      <c r="R41" s="404" t="s">
        <v>276</v>
      </c>
      <c r="S41" s="405" t="s">
        <v>281</v>
      </c>
      <c r="T41" s="405" t="s">
        <v>282</v>
      </c>
      <c r="U41" s="402" t="s">
        <v>86</v>
      </c>
      <c r="V41" s="406" t="s">
        <v>283</v>
      </c>
    </row>
    <row r="42" spans="1:22" ht="88.5">
      <c r="A42" s="899"/>
      <c r="B42" s="880"/>
      <c r="C42" s="322" t="s">
        <v>284</v>
      </c>
      <c r="D42" s="322" t="s">
        <v>285</v>
      </c>
      <c r="E42" s="322" t="s">
        <v>273</v>
      </c>
      <c r="F42" s="322" t="s">
        <v>21</v>
      </c>
      <c r="G42" s="322">
        <v>2013</v>
      </c>
      <c r="H42" s="322" t="s">
        <v>86</v>
      </c>
      <c r="I42" s="322" t="s">
        <v>26</v>
      </c>
      <c r="J42" s="322">
        <v>55</v>
      </c>
      <c r="K42" s="322" t="s">
        <v>286</v>
      </c>
      <c r="L42" s="322" t="s">
        <v>287</v>
      </c>
      <c r="M42" s="407">
        <v>43586</v>
      </c>
      <c r="N42" s="322" t="s">
        <v>86</v>
      </c>
      <c r="O42" s="322" t="s">
        <v>31</v>
      </c>
      <c r="P42" s="322" t="s">
        <v>226</v>
      </c>
      <c r="Q42" s="322" t="s">
        <v>90</v>
      </c>
      <c r="R42" s="347" t="s">
        <v>276</v>
      </c>
      <c r="S42" s="348" t="s">
        <v>281</v>
      </c>
      <c r="T42" s="348" t="s">
        <v>282</v>
      </c>
      <c r="U42" s="322" t="s">
        <v>86</v>
      </c>
      <c r="V42" s="408" t="s">
        <v>288</v>
      </c>
    </row>
    <row r="43" spans="1:22" ht="88.5">
      <c r="A43" s="899"/>
      <c r="B43" s="890"/>
      <c r="C43" s="409" t="s">
        <v>289</v>
      </c>
      <c r="D43" s="409" t="s">
        <v>290</v>
      </c>
      <c r="E43" s="409" t="s">
        <v>273</v>
      </c>
      <c r="F43" s="409" t="s">
        <v>224</v>
      </c>
      <c r="G43" s="409">
        <v>1969</v>
      </c>
      <c r="H43" s="409" t="s">
        <v>52</v>
      </c>
      <c r="I43" s="409" t="s">
        <v>52</v>
      </c>
      <c r="J43" s="409">
        <v>7.5</v>
      </c>
      <c r="K43" s="409" t="s">
        <v>291</v>
      </c>
      <c r="L43" s="409" t="s">
        <v>148</v>
      </c>
      <c r="M43" s="410" t="s">
        <v>52</v>
      </c>
      <c r="N43" s="409" t="s">
        <v>90</v>
      </c>
      <c r="O43" s="409" t="s">
        <v>31</v>
      </c>
      <c r="P43" s="409" t="s">
        <v>226</v>
      </c>
      <c r="Q43" s="409" t="s">
        <v>52</v>
      </c>
      <c r="R43" s="411" t="s">
        <v>292</v>
      </c>
      <c r="S43" s="412" t="s">
        <v>52</v>
      </c>
      <c r="T43" s="412" t="s">
        <v>93</v>
      </c>
      <c r="U43" s="409" t="s">
        <v>86</v>
      </c>
      <c r="V43" s="413" t="s">
        <v>293</v>
      </c>
    </row>
    <row r="44" spans="1:22" ht="88.5">
      <c r="A44" s="899"/>
      <c r="B44" s="890"/>
      <c r="C44" s="322" t="s">
        <v>294</v>
      </c>
      <c r="D44" s="322" t="s">
        <v>295</v>
      </c>
      <c r="E44" s="322" t="s">
        <v>273</v>
      </c>
      <c r="F44" s="322" t="s">
        <v>224</v>
      </c>
      <c r="G44" s="322">
        <v>1974</v>
      </c>
      <c r="H44" s="322" t="s">
        <v>52</v>
      </c>
      <c r="I44" s="322" t="s">
        <v>52</v>
      </c>
      <c r="J44" s="322">
        <v>10</v>
      </c>
      <c r="K44" s="322" t="s">
        <v>296</v>
      </c>
      <c r="L44" s="322" t="s">
        <v>148</v>
      </c>
      <c r="M44" s="414" t="s">
        <v>52</v>
      </c>
      <c r="N44" s="322" t="s">
        <v>152</v>
      </c>
      <c r="O44" s="322" t="s">
        <v>31</v>
      </c>
      <c r="P44" s="322" t="s">
        <v>226</v>
      </c>
      <c r="Q44" s="322" t="s">
        <v>52</v>
      </c>
      <c r="R44" s="347" t="s">
        <v>297</v>
      </c>
      <c r="S44" s="348" t="s">
        <v>52</v>
      </c>
      <c r="T44" s="348" t="s">
        <v>93</v>
      </c>
      <c r="U44" s="322" t="s">
        <v>86</v>
      </c>
      <c r="V44" s="408" t="s">
        <v>293</v>
      </c>
    </row>
    <row r="45" spans="1:22" ht="88.5">
      <c r="A45" s="899"/>
      <c r="B45" s="890"/>
      <c r="C45" s="409" t="s">
        <v>298</v>
      </c>
      <c r="D45" s="409" t="s">
        <v>299</v>
      </c>
      <c r="E45" s="409" t="s">
        <v>273</v>
      </c>
      <c r="F45" s="409" t="s">
        <v>224</v>
      </c>
      <c r="G45" s="409">
        <v>1984</v>
      </c>
      <c r="H45" s="409" t="s">
        <v>52</v>
      </c>
      <c r="I45" s="409" t="s">
        <v>52</v>
      </c>
      <c r="J45" s="409">
        <v>16.8</v>
      </c>
      <c r="K45" s="409" t="s">
        <v>300</v>
      </c>
      <c r="L45" s="409" t="s">
        <v>148</v>
      </c>
      <c r="M45" s="410" t="s">
        <v>52</v>
      </c>
      <c r="N45" s="409" t="s">
        <v>90</v>
      </c>
      <c r="O45" s="409" t="s">
        <v>31</v>
      </c>
      <c r="P45" s="409" t="s">
        <v>226</v>
      </c>
      <c r="Q45" s="409" t="s">
        <v>52</v>
      </c>
      <c r="R45" s="411" t="s">
        <v>297</v>
      </c>
      <c r="S45" s="412" t="s">
        <v>52</v>
      </c>
      <c r="T45" s="412" t="s">
        <v>93</v>
      </c>
      <c r="U45" s="409" t="s">
        <v>86</v>
      </c>
      <c r="V45" s="413" t="s">
        <v>293</v>
      </c>
    </row>
    <row r="46" spans="1:22" ht="115.4" customHeight="1" thickBot="1">
      <c r="A46" s="899"/>
      <c r="B46" s="891"/>
      <c r="C46" s="415" t="s">
        <v>301</v>
      </c>
      <c r="D46" s="415" t="s">
        <v>302</v>
      </c>
      <c r="E46" s="415" t="s">
        <v>273</v>
      </c>
      <c r="F46" s="415" t="s">
        <v>224</v>
      </c>
      <c r="G46" s="415">
        <v>1994</v>
      </c>
      <c r="H46" s="415" t="s">
        <v>52</v>
      </c>
      <c r="I46" s="415" t="s">
        <v>52</v>
      </c>
      <c r="J46" s="415">
        <v>19</v>
      </c>
      <c r="K46" s="415" t="s">
        <v>303</v>
      </c>
      <c r="L46" s="415" t="s">
        <v>148</v>
      </c>
      <c r="M46" s="416">
        <v>43617</v>
      </c>
      <c r="N46" s="415" t="s">
        <v>90</v>
      </c>
      <c r="O46" s="415" t="s">
        <v>31</v>
      </c>
      <c r="P46" s="415" t="s">
        <v>226</v>
      </c>
      <c r="Q46" s="415" t="s">
        <v>52</v>
      </c>
      <c r="R46" s="417" t="s">
        <v>297</v>
      </c>
      <c r="S46" s="418" t="s">
        <v>52</v>
      </c>
      <c r="T46" s="418" t="s">
        <v>282</v>
      </c>
      <c r="U46" s="415" t="s">
        <v>86</v>
      </c>
      <c r="V46" s="419" t="s">
        <v>304</v>
      </c>
    </row>
    <row r="47" spans="1:22" ht="88.5">
      <c r="A47" s="899"/>
      <c r="B47" s="892" t="s">
        <v>305</v>
      </c>
      <c r="C47" s="402" t="s">
        <v>306</v>
      </c>
      <c r="D47" s="402" t="s">
        <v>307</v>
      </c>
      <c r="E47" s="402" t="s">
        <v>273</v>
      </c>
      <c r="F47" s="402" t="s">
        <v>21</v>
      </c>
      <c r="G47" s="402">
        <v>1994</v>
      </c>
      <c r="H47" s="402" t="s">
        <v>86</v>
      </c>
      <c r="I47" s="402" t="s">
        <v>26</v>
      </c>
      <c r="J47" s="402">
        <v>129.5</v>
      </c>
      <c r="K47" s="402" t="s">
        <v>308</v>
      </c>
      <c r="L47" s="402" t="s">
        <v>309</v>
      </c>
      <c r="M47" s="403">
        <v>43586</v>
      </c>
      <c r="N47" s="402" t="s">
        <v>86</v>
      </c>
      <c r="O47" s="402" t="s">
        <v>54</v>
      </c>
      <c r="P47" s="402" t="s">
        <v>226</v>
      </c>
      <c r="Q47" s="402" t="s">
        <v>90</v>
      </c>
      <c r="R47" s="404" t="s">
        <v>276</v>
      </c>
      <c r="S47" s="405" t="s">
        <v>310</v>
      </c>
      <c r="T47" s="405" t="s">
        <v>282</v>
      </c>
      <c r="U47" s="402" t="s">
        <v>86</v>
      </c>
      <c r="V47" s="406" t="s">
        <v>311</v>
      </c>
    </row>
    <row r="48" spans="1:22" ht="88.5">
      <c r="A48" s="899"/>
      <c r="B48" s="893"/>
      <c r="C48" s="322" t="s">
        <v>312</v>
      </c>
      <c r="D48" s="322" t="s">
        <v>313</v>
      </c>
      <c r="E48" s="322" t="s">
        <v>273</v>
      </c>
      <c r="F48" s="322" t="s">
        <v>21</v>
      </c>
      <c r="G48" s="322">
        <v>2014</v>
      </c>
      <c r="H48" s="322" t="s">
        <v>86</v>
      </c>
      <c r="I48" s="322" t="s">
        <v>26</v>
      </c>
      <c r="J48" s="322">
        <v>85.5</v>
      </c>
      <c r="K48" s="322" t="s">
        <v>314</v>
      </c>
      <c r="L48" s="322" t="s">
        <v>315</v>
      </c>
      <c r="M48" s="407">
        <v>43586</v>
      </c>
      <c r="N48" s="322" t="s">
        <v>86</v>
      </c>
      <c r="O48" s="322" t="s">
        <v>54</v>
      </c>
      <c r="P48" s="322" t="s">
        <v>226</v>
      </c>
      <c r="Q48" s="322" t="s">
        <v>90</v>
      </c>
      <c r="R48" s="347" t="s">
        <v>276</v>
      </c>
      <c r="S48" s="348" t="s">
        <v>316</v>
      </c>
      <c r="T48" s="348" t="s">
        <v>282</v>
      </c>
      <c r="U48" s="322" t="s">
        <v>86</v>
      </c>
      <c r="V48" s="408"/>
    </row>
    <row r="49" spans="1:22" ht="88.5">
      <c r="A49" s="899"/>
      <c r="B49" s="893"/>
      <c r="C49" s="409" t="s">
        <v>317</v>
      </c>
      <c r="D49" s="409" t="s">
        <v>318</v>
      </c>
      <c r="E49" s="409" t="s">
        <v>273</v>
      </c>
      <c r="F49" s="409" t="s">
        <v>224</v>
      </c>
      <c r="G49" s="409">
        <v>1988</v>
      </c>
      <c r="H49" s="409" t="s">
        <v>86</v>
      </c>
      <c r="I49" s="409" t="s">
        <v>26</v>
      </c>
      <c r="J49" s="409">
        <v>65.5</v>
      </c>
      <c r="K49" s="409" t="s">
        <v>245</v>
      </c>
      <c r="L49" s="409" t="s">
        <v>148</v>
      </c>
      <c r="M49" s="420">
        <v>42583</v>
      </c>
      <c r="N49" s="409" t="s">
        <v>52</v>
      </c>
      <c r="O49" s="409" t="s">
        <v>54</v>
      </c>
      <c r="P49" s="409" t="s">
        <v>226</v>
      </c>
      <c r="Q49" s="409" t="s">
        <v>52</v>
      </c>
      <c r="R49" s="411" t="s">
        <v>276</v>
      </c>
      <c r="S49" s="412" t="s">
        <v>52</v>
      </c>
      <c r="T49" s="412" t="s">
        <v>93</v>
      </c>
      <c r="U49" s="409" t="s">
        <v>86</v>
      </c>
      <c r="V49" s="413" t="s">
        <v>319</v>
      </c>
    </row>
    <row r="50" spans="1:22" ht="88.5">
      <c r="A50" s="899"/>
      <c r="B50" s="893"/>
      <c r="C50" s="322" t="s">
        <v>320</v>
      </c>
      <c r="D50" s="322" t="s">
        <v>321</v>
      </c>
      <c r="E50" s="322" t="s">
        <v>273</v>
      </c>
      <c r="F50" s="322" t="s">
        <v>224</v>
      </c>
      <c r="G50" s="322">
        <v>1989</v>
      </c>
      <c r="H50" s="322" t="s">
        <v>86</v>
      </c>
      <c r="I50" s="322" t="s">
        <v>26</v>
      </c>
      <c r="J50" s="322">
        <v>56.5</v>
      </c>
      <c r="K50" s="322" t="s">
        <v>322</v>
      </c>
      <c r="L50" s="322" t="s">
        <v>148</v>
      </c>
      <c r="M50" s="407">
        <v>42583</v>
      </c>
      <c r="N50" s="322" t="s">
        <v>52</v>
      </c>
      <c r="O50" s="322" t="s">
        <v>33</v>
      </c>
      <c r="P50" s="322" t="s">
        <v>226</v>
      </c>
      <c r="Q50" s="322" t="s">
        <v>52</v>
      </c>
      <c r="R50" s="347" t="s">
        <v>276</v>
      </c>
      <c r="S50" s="348" t="s">
        <v>52</v>
      </c>
      <c r="T50" s="348" t="s">
        <v>93</v>
      </c>
      <c r="U50" s="322" t="s">
        <v>86</v>
      </c>
      <c r="V50" s="408"/>
    </row>
    <row r="51" spans="1:22" ht="89" thickBot="1">
      <c r="A51" s="899"/>
      <c r="B51" s="894"/>
      <c r="C51" s="421" t="s">
        <v>323</v>
      </c>
      <c r="D51" s="421" t="s">
        <v>324</v>
      </c>
      <c r="E51" s="421" t="s">
        <v>273</v>
      </c>
      <c r="F51" s="421" t="s">
        <v>224</v>
      </c>
      <c r="G51" s="421">
        <v>1984</v>
      </c>
      <c r="H51" s="421" t="s">
        <v>86</v>
      </c>
      <c r="I51" s="421" t="s">
        <v>26</v>
      </c>
      <c r="J51" s="421">
        <v>33.5</v>
      </c>
      <c r="K51" s="421" t="s">
        <v>325</v>
      </c>
      <c r="L51" s="421" t="s">
        <v>148</v>
      </c>
      <c r="M51" s="422" t="s">
        <v>52</v>
      </c>
      <c r="N51" s="421" t="s">
        <v>90</v>
      </c>
      <c r="O51" s="421" t="s">
        <v>52</v>
      </c>
      <c r="P51" s="421" t="s">
        <v>226</v>
      </c>
      <c r="Q51" s="421" t="s">
        <v>52</v>
      </c>
      <c r="R51" s="423" t="s">
        <v>297</v>
      </c>
      <c r="S51" s="424" t="s">
        <v>52</v>
      </c>
      <c r="T51" s="424" t="s">
        <v>93</v>
      </c>
      <c r="U51" s="421" t="s">
        <v>86</v>
      </c>
      <c r="V51" s="425" t="s">
        <v>293</v>
      </c>
    </row>
    <row r="52" spans="1:22" ht="60" thickBot="1">
      <c r="A52" s="899"/>
      <c r="B52" s="299" t="s">
        <v>326</v>
      </c>
      <c r="C52" s="322" t="s">
        <v>327</v>
      </c>
      <c r="D52" s="322" t="s">
        <v>328</v>
      </c>
      <c r="E52" s="322" t="s">
        <v>45</v>
      </c>
      <c r="F52" s="322" t="s">
        <v>21</v>
      </c>
      <c r="G52" s="322">
        <v>2009</v>
      </c>
      <c r="H52" s="322" t="s">
        <v>86</v>
      </c>
      <c r="I52" s="322" t="s">
        <v>27</v>
      </c>
      <c r="J52" s="322">
        <v>126</v>
      </c>
      <c r="K52" s="322" t="s">
        <v>329</v>
      </c>
      <c r="L52" s="322" t="s">
        <v>330</v>
      </c>
      <c r="M52" s="407">
        <v>43709</v>
      </c>
      <c r="N52" s="322" t="s">
        <v>86</v>
      </c>
      <c r="O52" s="322" t="s">
        <v>35</v>
      </c>
      <c r="P52" s="322" t="s">
        <v>89</v>
      </c>
      <c r="Q52" s="322" t="s">
        <v>86</v>
      </c>
      <c r="R52" s="347" t="s">
        <v>276</v>
      </c>
      <c r="S52" s="348" t="s">
        <v>331</v>
      </c>
      <c r="T52" s="348" t="s">
        <v>93</v>
      </c>
      <c r="U52" s="322" t="s">
        <v>90</v>
      </c>
      <c r="V52" s="408"/>
    </row>
    <row r="53" spans="1:22" ht="90.65" customHeight="1">
      <c r="A53" s="899"/>
      <c r="B53" s="887" t="s">
        <v>332</v>
      </c>
      <c r="C53" s="323" t="s">
        <v>333</v>
      </c>
      <c r="D53" s="323" t="s">
        <v>334</v>
      </c>
      <c r="E53" s="323" t="s">
        <v>45</v>
      </c>
      <c r="F53" s="323" t="s">
        <v>21</v>
      </c>
      <c r="G53" s="323">
        <v>1983</v>
      </c>
      <c r="H53" s="323" t="s">
        <v>86</v>
      </c>
      <c r="I53" s="323" t="s">
        <v>335</v>
      </c>
      <c r="J53" s="323">
        <v>33</v>
      </c>
      <c r="K53" s="324" t="s">
        <v>336</v>
      </c>
      <c r="L53" s="324" t="s">
        <v>337</v>
      </c>
      <c r="M53" s="426">
        <v>43617</v>
      </c>
      <c r="N53" s="427" t="s">
        <v>86</v>
      </c>
      <c r="O53" s="427" t="s">
        <v>35</v>
      </c>
      <c r="P53" s="427" t="s">
        <v>89</v>
      </c>
      <c r="Q53" s="427" t="s">
        <v>90</v>
      </c>
      <c r="R53" s="427" t="s">
        <v>338</v>
      </c>
      <c r="S53" s="427" t="s">
        <v>339</v>
      </c>
      <c r="T53" s="427" t="s">
        <v>93</v>
      </c>
      <c r="U53" s="427" t="s">
        <v>86</v>
      </c>
      <c r="V53" s="349" t="s">
        <v>340</v>
      </c>
    </row>
    <row r="54" spans="1:22" ht="59">
      <c r="A54" s="899"/>
      <c r="B54" s="888"/>
      <c r="C54" s="343" t="s">
        <v>341</v>
      </c>
      <c r="D54" s="343" t="s">
        <v>342</v>
      </c>
      <c r="E54" s="343" t="s">
        <v>45</v>
      </c>
      <c r="F54" s="343" t="s">
        <v>116</v>
      </c>
      <c r="G54" s="343">
        <v>1913</v>
      </c>
      <c r="H54" s="343" t="s">
        <v>86</v>
      </c>
      <c r="I54" s="325" t="s">
        <v>25</v>
      </c>
      <c r="J54" s="325">
        <v>10</v>
      </c>
      <c r="K54" s="325" t="s">
        <v>343</v>
      </c>
      <c r="L54" s="325" t="s">
        <v>148</v>
      </c>
      <c r="M54" s="354">
        <v>42856</v>
      </c>
      <c r="N54" s="325" t="s">
        <v>86</v>
      </c>
      <c r="O54" s="325" t="s">
        <v>31</v>
      </c>
      <c r="P54" s="325" t="s">
        <v>89</v>
      </c>
      <c r="Q54" s="325" t="s">
        <v>86</v>
      </c>
      <c r="R54" s="325" t="s">
        <v>338</v>
      </c>
      <c r="S54" s="325" t="s">
        <v>90</v>
      </c>
      <c r="T54" s="325" t="s">
        <v>93</v>
      </c>
      <c r="U54" s="325" t="s">
        <v>90</v>
      </c>
      <c r="V54" s="377" t="s">
        <v>344</v>
      </c>
    </row>
    <row r="55" spans="1:22" ht="88.5">
      <c r="A55" s="899"/>
      <c r="B55" s="888"/>
      <c r="C55" s="378" t="s">
        <v>345</v>
      </c>
      <c r="D55" s="378" t="s">
        <v>346</v>
      </c>
      <c r="E55" s="378" t="s">
        <v>45</v>
      </c>
      <c r="F55" s="378" t="s">
        <v>116</v>
      </c>
      <c r="G55" s="378">
        <v>1938</v>
      </c>
      <c r="H55" s="378" t="s">
        <v>86</v>
      </c>
      <c r="I55" s="372" t="s">
        <v>347</v>
      </c>
      <c r="J55" s="372">
        <v>20</v>
      </c>
      <c r="K55" s="372" t="s">
        <v>348</v>
      </c>
      <c r="L55" s="372" t="s">
        <v>148</v>
      </c>
      <c r="M55" s="428">
        <v>43252</v>
      </c>
      <c r="N55" s="372" t="s">
        <v>86</v>
      </c>
      <c r="O55" s="372" t="s">
        <v>33</v>
      </c>
      <c r="P55" s="372" t="s">
        <v>89</v>
      </c>
      <c r="Q55" s="372" t="s">
        <v>86</v>
      </c>
      <c r="R55" s="372" t="s">
        <v>338</v>
      </c>
      <c r="S55" s="372" t="s">
        <v>90</v>
      </c>
      <c r="T55" s="372" t="s">
        <v>93</v>
      </c>
      <c r="U55" s="372" t="s">
        <v>90</v>
      </c>
      <c r="V55" s="429" t="s">
        <v>349</v>
      </c>
    </row>
    <row r="56" spans="1:22" ht="59">
      <c r="A56" s="899"/>
      <c r="B56" s="888"/>
      <c r="C56" s="343" t="s">
        <v>350</v>
      </c>
      <c r="D56" s="343" t="s">
        <v>351</v>
      </c>
      <c r="E56" s="343" t="s">
        <v>45</v>
      </c>
      <c r="F56" s="343" t="s">
        <v>116</v>
      </c>
      <c r="G56" s="343">
        <v>1925</v>
      </c>
      <c r="H56" s="343" t="s">
        <v>86</v>
      </c>
      <c r="I56" s="325" t="s">
        <v>25</v>
      </c>
      <c r="J56" s="325">
        <v>24</v>
      </c>
      <c r="K56" s="325" t="s">
        <v>87</v>
      </c>
      <c r="L56" s="325" t="s">
        <v>148</v>
      </c>
      <c r="M56" s="354">
        <v>43252</v>
      </c>
      <c r="N56" s="325" t="s">
        <v>86</v>
      </c>
      <c r="O56" s="325" t="s">
        <v>54</v>
      </c>
      <c r="P56" s="325" t="s">
        <v>89</v>
      </c>
      <c r="Q56" s="325" t="s">
        <v>90</v>
      </c>
      <c r="R56" s="325" t="s">
        <v>338</v>
      </c>
      <c r="S56" s="325" t="s">
        <v>90</v>
      </c>
      <c r="T56" s="325" t="s">
        <v>93</v>
      </c>
      <c r="U56" s="325" t="s">
        <v>90</v>
      </c>
      <c r="V56" s="377" t="s">
        <v>352</v>
      </c>
    </row>
    <row r="57" spans="1:22" ht="59">
      <c r="A57" s="899"/>
      <c r="B57" s="888"/>
      <c r="C57" s="378" t="s">
        <v>353</v>
      </c>
      <c r="D57" s="378" t="s">
        <v>354</v>
      </c>
      <c r="E57" s="378" t="s">
        <v>45</v>
      </c>
      <c r="F57" s="378" t="s">
        <v>116</v>
      </c>
      <c r="G57" s="378">
        <v>1961</v>
      </c>
      <c r="H57" s="378" t="s">
        <v>86</v>
      </c>
      <c r="I57" s="372" t="s">
        <v>25</v>
      </c>
      <c r="J57" s="372">
        <v>18</v>
      </c>
      <c r="K57" s="372" t="s">
        <v>355</v>
      </c>
      <c r="L57" s="372" t="s">
        <v>148</v>
      </c>
      <c r="M57" s="428">
        <v>42856</v>
      </c>
      <c r="N57" s="372" t="s">
        <v>86</v>
      </c>
      <c r="O57" s="372" t="s">
        <v>57</v>
      </c>
      <c r="P57" s="372" t="s">
        <v>57</v>
      </c>
      <c r="Q57" s="372" t="s">
        <v>90</v>
      </c>
      <c r="R57" s="372" t="s">
        <v>338</v>
      </c>
      <c r="S57" s="372" t="s">
        <v>90</v>
      </c>
      <c r="T57" s="372" t="s">
        <v>93</v>
      </c>
      <c r="U57" s="372" t="s">
        <v>90</v>
      </c>
      <c r="V57" s="429" t="s">
        <v>356</v>
      </c>
    </row>
    <row r="58" spans="1:22" ht="59">
      <c r="A58" s="899"/>
      <c r="B58" s="888"/>
      <c r="C58" s="343" t="s">
        <v>357</v>
      </c>
      <c r="D58" s="343" t="s">
        <v>358</v>
      </c>
      <c r="E58" s="343" t="s">
        <v>45</v>
      </c>
      <c r="F58" s="343" t="s">
        <v>116</v>
      </c>
      <c r="G58" s="343">
        <v>1979</v>
      </c>
      <c r="H58" s="343" t="s">
        <v>86</v>
      </c>
      <c r="I58" s="325" t="s">
        <v>25</v>
      </c>
      <c r="J58" s="325">
        <v>10</v>
      </c>
      <c r="K58" s="325" t="s">
        <v>359</v>
      </c>
      <c r="L58" s="325" t="s">
        <v>148</v>
      </c>
      <c r="M58" s="354">
        <v>42856</v>
      </c>
      <c r="N58" s="325" t="s">
        <v>86</v>
      </c>
      <c r="O58" s="325" t="s">
        <v>57</v>
      </c>
      <c r="P58" s="325" t="s">
        <v>57</v>
      </c>
      <c r="Q58" s="325" t="s">
        <v>90</v>
      </c>
      <c r="R58" s="325" t="s">
        <v>338</v>
      </c>
      <c r="S58" s="325" t="s">
        <v>90</v>
      </c>
      <c r="T58" s="325" t="s">
        <v>93</v>
      </c>
      <c r="U58" s="325" t="s">
        <v>90</v>
      </c>
      <c r="V58" s="377" t="s">
        <v>360</v>
      </c>
    </row>
    <row r="59" spans="1:22" ht="59">
      <c r="A59" s="899"/>
      <c r="B59" s="888"/>
      <c r="C59" s="378" t="s">
        <v>361</v>
      </c>
      <c r="D59" s="378" t="s">
        <v>362</v>
      </c>
      <c r="E59" s="378" t="s">
        <v>45</v>
      </c>
      <c r="F59" s="378" t="s">
        <v>116</v>
      </c>
      <c r="G59" s="378">
        <v>1925</v>
      </c>
      <c r="H59" s="378" t="s">
        <v>86</v>
      </c>
      <c r="I59" s="372" t="s">
        <v>25</v>
      </c>
      <c r="J59" s="372">
        <v>8</v>
      </c>
      <c r="K59" s="372" t="s">
        <v>363</v>
      </c>
      <c r="L59" s="372" t="s">
        <v>148</v>
      </c>
      <c r="M59" s="428">
        <v>42856</v>
      </c>
      <c r="N59" s="372" t="s">
        <v>86</v>
      </c>
      <c r="O59" s="372" t="s">
        <v>57</v>
      </c>
      <c r="P59" s="372" t="s">
        <v>57</v>
      </c>
      <c r="Q59" s="372" t="s">
        <v>90</v>
      </c>
      <c r="R59" s="372" t="s">
        <v>338</v>
      </c>
      <c r="S59" s="372" t="s">
        <v>90</v>
      </c>
      <c r="T59" s="372" t="s">
        <v>93</v>
      </c>
      <c r="U59" s="372" t="s">
        <v>90</v>
      </c>
      <c r="V59" s="429" t="s">
        <v>356</v>
      </c>
    </row>
    <row r="60" spans="1:22" ht="59">
      <c r="A60" s="899"/>
      <c r="B60" s="888"/>
      <c r="C60" s="343" t="s">
        <v>364</v>
      </c>
      <c r="D60" s="343" t="s">
        <v>365</v>
      </c>
      <c r="E60" s="343" t="s">
        <v>45</v>
      </c>
      <c r="F60" s="343" t="s">
        <v>116</v>
      </c>
      <c r="G60" s="343">
        <v>1915</v>
      </c>
      <c r="H60" s="343" t="s">
        <v>86</v>
      </c>
      <c r="I60" s="325" t="s">
        <v>25</v>
      </c>
      <c r="J60" s="325">
        <v>11</v>
      </c>
      <c r="K60" s="325" t="s">
        <v>366</v>
      </c>
      <c r="L60" s="325" t="s">
        <v>148</v>
      </c>
      <c r="M60" s="354">
        <v>42856</v>
      </c>
      <c r="N60" s="325" t="s">
        <v>86</v>
      </c>
      <c r="O60" s="325" t="s">
        <v>57</v>
      </c>
      <c r="P60" s="325" t="s">
        <v>57</v>
      </c>
      <c r="Q60" s="325" t="s">
        <v>90</v>
      </c>
      <c r="R60" s="325" t="s">
        <v>338</v>
      </c>
      <c r="S60" s="325" t="s">
        <v>90</v>
      </c>
      <c r="T60" s="325" t="s">
        <v>93</v>
      </c>
      <c r="U60" s="325" t="s">
        <v>90</v>
      </c>
      <c r="V60" s="377" t="s">
        <v>356</v>
      </c>
    </row>
    <row r="61" spans="1:22" ht="59">
      <c r="A61" s="899"/>
      <c r="B61" s="888"/>
      <c r="C61" s="378" t="s">
        <v>367</v>
      </c>
      <c r="D61" s="378" t="s">
        <v>368</v>
      </c>
      <c r="E61" s="378" t="s">
        <v>45</v>
      </c>
      <c r="F61" s="378" t="s">
        <v>116</v>
      </c>
      <c r="G61" s="378">
        <v>1915</v>
      </c>
      <c r="H61" s="378" t="s">
        <v>86</v>
      </c>
      <c r="I61" s="372" t="s">
        <v>25</v>
      </c>
      <c r="J61" s="372">
        <v>10</v>
      </c>
      <c r="K61" s="372" t="s">
        <v>369</v>
      </c>
      <c r="L61" s="372" t="s">
        <v>148</v>
      </c>
      <c r="M61" s="428">
        <v>42856</v>
      </c>
      <c r="N61" s="372" t="s">
        <v>86</v>
      </c>
      <c r="O61" s="372" t="s">
        <v>57</v>
      </c>
      <c r="P61" s="372" t="s">
        <v>57</v>
      </c>
      <c r="Q61" s="372" t="s">
        <v>90</v>
      </c>
      <c r="R61" s="372" t="s">
        <v>338</v>
      </c>
      <c r="S61" s="372" t="s">
        <v>90</v>
      </c>
      <c r="T61" s="372" t="s">
        <v>93</v>
      </c>
      <c r="U61" s="372" t="s">
        <v>90</v>
      </c>
      <c r="V61" s="429" t="s">
        <v>356</v>
      </c>
    </row>
    <row r="62" spans="1:22" ht="147.5">
      <c r="A62" s="899"/>
      <c r="B62" s="888"/>
      <c r="C62" s="343" t="s">
        <v>370</v>
      </c>
      <c r="D62" s="343" t="s">
        <v>371</v>
      </c>
      <c r="E62" s="343" t="s">
        <v>45</v>
      </c>
      <c r="F62" s="343" t="s">
        <v>116</v>
      </c>
      <c r="G62" s="343">
        <v>1912</v>
      </c>
      <c r="H62" s="343" t="s">
        <v>86</v>
      </c>
      <c r="I62" s="325" t="s">
        <v>25</v>
      </c>
      <c r="J62" s="325">
        <v>5</v>
      </c>
      <c r="K62" s="325" t="s">
        <v>372</v>
      </c>
      <c r="L62" s="325" t="s">
        <v>148</v>
      </c>
      <c r="M62" s="354">
        <v>43252</v>
      </c>
      <c r="N62" s="325" t="s">
        <v>86</v>
      </c>
      <c r="O62" s="325" t="s">
        <v>54</v>
      </c>
      <c r="P62" s="325" t="s">
        <v>89</v>
      </c>
      <c r="Q62" s="325" t="s">
        <v>86</v>
      </c>
      <c r="R62" s="325" t="s">
        <v>338</v>
      </c>
      <c r="S62" s="325" t="s">
        <v>90</v>
      </c>
      <c r="T62" s="325" t="s">
        <v>93</v>
      </c>
      <c r="U62" s="325" t="s">
        <v>90</v>
      </c>
      <c r="V62" s="377" t="s">
        <v>373</v>
      </c>
    </row>
    <row r="63" spans="1:22" ht="88.5">
      <c r="A63" s="899"/>
      <c r="B63" s="888"/>
      <c r="C63" s="378" t="s">
        <v>374</v>
      </c>
      <c r="D63" s="378" t="s">
        <v>375</v>
      </c>
      <c r="E63" s="378" t="s">
        <v>45</v>
      </c>
      <c r="F63" s="378" t="s">
        <v>116</v>
      </c>
      <c r="G63" s="378">
        <v>1936</v>
      </c>
      <c r="H63" s="378" t="s">
        <v>86</v>
      </c>
      <c r="I63" s="372" t="s">
        <v>25</v>
      </c>
      <c r="J63" s="372">
        <v>14</v>
      </c>
      <c r="K63" s="372" t="s">
        <v>376</v>
      </c>
      <c r="L63" s="372" t="s">
        <v>148</v>
      </c>
      <c r="M63" s="428">
        <v>43252</v>
      </c>
      <c r="N63" s="372" t="s">
        <v>86</v>
      </c>
      <c r="O63" s="372" t="s">
        <v>54</v>
      </c>
      <c r="P63" s="372" t="s">
        <v>89</v>
      </c>
      <c r="Q63" s="372" t="s">
        <v>86</v>
      </c>
      <c r="R63" s="372" t="s">
        <v>338</v>
      </c>
      <c r="S63" s="372" t="s">
        <v>90</v>
      </c>
      <c r="T63" s="372" t="s">
        <v>93</v>
      </c>
      <c r="U63" s="372" t="s">
        <v>90</v>
      </c>
      <c r="V63" s="429" t="s">
        <v>377</v>
      </c>
    </row>
    <row r="64" spans="1:22" ht="59">
      <c r="A64" s="899"/>
      <c r="B64" s="888"/>
      <c r="C64" s="343" t="s">
        <v>378</v>
      </c>
      <c r="D64" s="343" t="s">
        <v>379</v>
      </c>
      <c r="E64" s="343" t="s">
        <v>45</v>
      </c>
      <c r="F64" s="343" t="s">
        <v>116</v>
      </c>
      <c r="G64" s="343">
        <v>1936</v>
      </c>
      <c r="H64" s="343" t="s">
        <v>86</v>
      </c>
      <c r="I64" s="325" t="s">
        <v>25</v>
      </c>
      <c r="J64" s="325">
        <v>30</v>
      </c>
      <c r="K64" s="325" t="s">
        <v>380</v>
      </c>
      <c r="L64" s="325" t="s">
        <v>148</v>
      </c>
      <c r="M64" s="354">
        <v>43252</v>
      </c>
      <c r="N64" s="325" t="s">
        <v>86</v>
      </c>
      <c r="O64" s="325" t="s">
        <v>54</v>
      </c>
      <c r="P64" s="325" t="s">
        <v>89</v>
      </c>
      <c r="Q64" s="325" t="s">
        <v>90</v>
      </c>
      <c r="R64" s="325" t="s">
        <v>338</v>
      </c>
      <c r="S64" s="325" t="s">
        <v>90</v>
      </c>
      <c r="T64" s="325" t="s">
        <v>93</v>
      </c>
      <c r="U64" s="325" t="s">
        <v>90</v>
      </c>
      <c r="V64" s="377" t="s">
        <v>381</v>
      </c>
    </row>
    <row r="65" spans="1:22" ht="59">
      <c r="A65" s="899"/>
      <c r="B65" s="888"/>
      <c r="C65" s="378" t="s">
        <v>382</v>
      </c>
      <c r="D65" s="378" t="s">
        <v>383</v>
      </c>
      <c r="E65" s="378" t="s">
        <v>45</v>
      </c>
      <c r="F65" s="378" t="s">
        <v>116</v>
      </c>
      <c r="G65" s="378">
        <v>1936</v>
      </c>
      <c r="H65" s="378" t="s">
        <v>86</v>
      </c>
      <c r="I65" s="372" t="s">
        <v>25</v>
      </c>
      <c r="J65" s="372">
        <v>15</v>
      </c>
      <c r="K65" s="372" t="s">
        <v>235</v>
      </c>
      <c r="L65" s="372" t="s">
        <v>148</v>
      </c>
      <c r="M65" s="428">
        <v>43252</v>
      </c>
      <c r="N65" s="372" t="s">
        <v>86</v>
      </c>
      <c r="O65" s="372" t="s">
        <v>57</v>
      </c>
      <c r="P65" s="372" t="s">
        <v>57</v>
      </c>
      <c r="Q65" s="372" t="s">
        <v>90</v>
      </c>
      <c r="R65" s="372" t="s">
        <v>338</v>
      </c>
      <c r="S65" s="372" t="s">
        <v>90</v>
      </c>
      <c r="T65" s="372" t="s">
        <v>93</v>
      </c>
      <c r="U65" s="372" t="s">
        <v>90</v>
      </c>
      <c r="V65" s="429" t="s">
        <v>384</v>
      </c>
    </row>
    <row r="66" spans="1:22" ht="147.5">
      <c r="A66" s="899"/>
      <c r="B66" s="888"/>
      <c r="C66" s="343" t="s">
        <v>385</v>
      </c>
      <c r="D66" s="343" t="s">
        <v>386</v>
      </c>
      <c r="E66" s="343" t="s">
        <v>45</v>
      </c>
      <c r="F66" s="343" t="s">
        <v>116</v>
      </c>
      <c r="G66" s="343">
        <v>1940</v>
      </c>
      <c r="H66" s="343" t="s">
        <v>86</v>
      </c>
      <c r="I66" s="325" t="s">
        <v>25</v>
      </c>
      <c r="J66" s="325">
        <v>14</v>
      </c>
      <c r="K66" s="325" t="s">
        <v>363</v>
      </c>
      <c r="L66" s="325" t="s">
        <v>148</v>
      </c>
      <c r="M66" s="354">
        <v>43252</v>
      </c>
      <c r="N66" s="325" t="s">
        <v>86</v>
      </c>
      <c r="O66" s="325" t="s">
        <v>54</v>
      </c>
      <c r="P66" s="325" t="s">
        <v>89</v>
      </c>
      <c r="Q66" s="325" t="s">
        <v>90</v>
      </c>
      <c r="R66" s="325" t="s">
        <v>338</v>
      </c>
      <c r="S66" s="325" t="s">
        <v>90</v>
      </c>
      <c r="T66" s="325" t="s">
        <v>93</v>
      </c>
      <c r="U66" s="325" t="s">
        <v>90</v>
      </c>
      <c r="V66" s="377" t="s">
        <v>387</v>
      </c>
    </row>
    <row r="67" spans="1:22" ht="59">
      <c r="A67" s="899"/>
      <c r="B67" s="888"/>
      <c r="C67" s="378" t="s">
        <v>388</v>
      </c>
      <c r="D67" s="378" t="s">
        <v>389</v>
      </c>
      <c r="E67" s="378" t="s">
        <v>45</v>
      </c>
      <c r="F67" s="378" t="s">
        <v>116</v>
      </c>
      <c r="G67" s="378">
        <v>1940</v>
      </c>
      <c r="H67" s="378" t="s">
        <v>86</v>
      </c>
      <c r="I67" s="372" t="s">
        <v>25</v>
      </c>
      <c r="J67" s="372">
        <v>18</v>
      </c>
      <c r="K67" s="372" t="s">
        <v>369</v>
      </c>
      <c r="L67" s="372" t="s">
        <v>148</v>
      </c>
      <c r="M67" s="428">
        <v>43252</v>
      </c>
      <c r="N67" s="372" t="s">
        <v>86</v>
      </c>
      <c r="O67" s="372" t="s">
        <v>390</v>
      </c>
      <c r="P67" s="372" t="s">
        <v>89</v>
      </c>
      <c r="Q67" s="372" t="s">
        <v>90</v>
      </c>
      <c r="R67" s="372" t="s">
        <v>338</v>
      </c>
      <c r="S67" s="372" t="s">
        <v>90</v>
      </c>
      <c r="T67" s="372" t="s">
        <v>93</v>
      </c>
      <c r="U67" s="372" t="s">
        <v>90</v>
      </c>
      <c r="V67" s="429" t="s">
        <v>391</v>
      </c>
    </row>
    <row r="68" spans="1:22" ht="88.5">
      <c r="A68" s="899"/>
      <c r="B68" s="888"/>
      <c r="C68" s="343" t="s">
        <v>392</v>
      </c>
      <c r="D68" s="343" t="s">
        <v>393</v>
      </c>
      <c r="E68" s="343" t="s">
        <v>45</v>
      </c>
      <c r="F68" s="343" t="s">
        <v>116</v>
      </c>
      <c r="G68" s="343">
        <v>1937</v>
      </c>
      <c r="H68" s="343" t="s">
        <v>86</v>
      </c>
      <c r="I68" s="325" t="s">
        <v>25</v>
      </c>
      <c r="J68" s="325">
        <v>16</v>
      </c>
      <c r="K68" s="325" t="s">
        <v>359</v>
      </c>
      <c r="L68" s="325" t="s">
        <v>148</v>
      </c>
      <c r="M68" s="354">
        <v>43221</v>
      </c>
      <c r="N68" s="325" t="s">
        <v>86</v>
      </c>
      <c r="O68" s="325" t="s">
        <v>390</v>
      </c>
      <c r="P68" s="325" t="s">
        <v>89</v>
      </c>
      <c r="Q68" s="325" t="s">
        <v>90</v>
      </c>
      <c r="R68" s="325" t="s">
        <v>338</v>
      </c>
      <c r="S68" s="325" t="s">
        <v>90</v>
      </c>
      <c r="T68" s="325" t="s">
        <v>93</v>
      </c>
      <c r="U68" s="325" t="s">
        <v>90</v>
      </c>
      <c r="V68" s="377" t="s">
        <v>394</v>
      </c>
    </row>
    <row r="69" spans="1:22" ht="59.5" thickBot="1">
      <c r="A69" s="899"/>
      <c r="B69" s="889"/>
      <c r="C69" s="378" t="s">
        <v>395</v>
      </c>
      <c r="D69" s="378" t="s">
        <v>396</v>
      </c>
      <c r="E69" s="378" t="s">
        <v>45</v>
      </c>
      <c r="F69" s="378" t="s">
        <v>116</v>
      </c>
      <c r="G69" s="378">
        <v>1939</v>
      </c>
      <c r="H69" s="378" t="s">
        <v>86</v>
      </c>
      <c r="I69" s="372" t="s">
        <v>25</v>
      </c>
      <c r="J69" s="372">
        <v>11</v>
      </c>
      <c r="K69" s="372" t="s">
        <v>343</v>
      </c>
      <c r="L69" s="372" t="s">
        <v>148</v>
      </c>
      <c r="M69" s="428">
        <v>43221</v>
      </c>
      <c r="N69" s="372" t="s">
        <v>86</v>
      </c>
      <c r="O69" s="372" t="s">
        <v>390</v>
      </c>
      <c r="P69" s="372" t="s">
        <v>89</v>
      </c>
      <c r="Q69" s="372" t="s">
        <v>90</v>
      </c>
      <c r="R69" s="372" t="s">
        <v>338</v>
      </c>
      <c r="S69" s="372" t="s">
        <v>90</v>
      </c>
      <c r="T69" s="372" t="s">
        <v>93</v>
      </c>
      <c r="U69" s="372" t="s">
        <v>90</v>
      </c>
      <c r="V69" s="429" t="s">
        <v>397</v>
      </c>
    </row>
    <row r="70" spans="1:22" ht="59.5" thickBot="1">
      <c r="A70" s="899"/>
      <c r="B70" s="887" t="s">
        <v>398</v>
      </c>
      <c r="C70" s="326" t="s">
        <v>399</v>
      </c>
      <c r="D70" s="326" t="s">
        <v>400</v>
      </c>
      <c r="E70" s="326" t="s">
        <v>45</v>
      </c>
      <c r="F70" s="326" t="s">
        <v>21</v>
      </c>
      <c r="G70" s="326">
        <v>1983</v>
      </c>
      <c r="H70" s="326" t="s">
        <v>86</v>
      </c>
      <c r="I70" s="327" t="s">
        <v>25</v>
      </c>
      <c r="J70" s="328">
        <v>14</v>
      </c>
      <c r="K70" s="328" t="s">
        <v>176</v>
      </c>
      <c r="L70" s="328" t="s">
        <v>401</v>
      </c>
      <c r="M70" s="350">
        <v>43739</v>
      </c>
      <c r="N70" s="351" t="s">
        <v>86</v>
      </c>
      <c r="O70" s="351" t="s">
        <v>34</v>
      </c>
      <c r="P70" s="351" t="s">
        <v>89</v>
      </c>
      <c r="Q70" s="351" t="s">
        <v>90</v>
      </c>
      <c r="R70" s="351" t="s">
        <v>338</v>
      </c>
      <c r="S70" s="351" t="s">
        <v>402</v>
      </c>
      <c r="T70" s="351" t="s">
        <v>93</v>
      </c>
      <c r="U70" s="351" t="s">
        <v>90</v>
      </c>
      <c r="V70" s="430"/>
    </row>
    <row r="71" spans="1:22" ht="59.5" thickBot="1">
      <c r="A71" s="899"/>
      <c r="B71" s="888"/>
      <c r="C71" s="329" t="s">
        <v>403</v>
      </c>
      <c r="D71" s="431" t="s">
        <v>404</v>
      </c>
      <c r="E71" s="431" t="s">
        <v>45</v>
      </c>
      <c r="F71" s="329" t="s">
        <v>21</v>
      </c>
      <c r="G71" s="329">
        <v>1960</v>
      </c>
      <c r="H71" s="329" t="s">
        <v>86</v>
      </c>
      <c r="I71" s="330" t="s">
        <v>405</v>
      </c>
      <c r="J71" s="331">
        <v>8</v>
      </c>
      <c r="K71" s="331" t="s">
        <v>185</v>
      </c>
      <c r="L71" s="332" t="s">
        <v>176</v>
      </c>
      <c r="M71" s="352">
        <v>43739</v>
      </c>
      <c r="N71" s="353" t="s">
        <v>86</v>
      </c>
      <c r="O71" s="330" t="s">
        <v>54</v>
      </c>
      <c r="P71" s="330" t="s">
        <v>89</v>
      </c>
      <c r="Q71" s="330" t="s">
        <v>90</v>
      </c>
      <c r="R71" s="330" t="s">
        <v>338</v>
      </c>
      <c r="S71" s="330" t="s">
        <v>402</v>
      </c>
      <c r="T71" s="330" t="s">
        <v>93</v>
      </c>
      <c r="U71" s="330" t="s">
        <v>90</v>
      </c>
      <c r="V71" s="432"/>
    </row>
    <row r="72" spans="1:22" ht="59">
      <c r="A72" s="899"/>
      <c r="B72" s="888"/>
      <c r="C72" s="333" t="s">
        <v>406</v>
      </c>
      <c r="D72" s="333" t="s">
        <v>400</v>
      </c>
      <c r="E72" s="333" t="s">
        <v>45</v>
      </c>
      <c r="F72" s="333" t="s">
        <v>116</v>
      </c>
      <c r="G72" s="333">
        <v>1949</v>
      </c>
      <c r="H72" s="333" t="s">
        <v>86</v>
      </c>
      <c r="I72" s="334" t="s">
        <v>28</v>
      </c>
      <c r="J72" s="334">
        <v>3</v>
      </c>
      <c r="K72" s="334" t="s">
        <v>407</v>
      </c>
      <c r="L72" s="334" t="s">
        <v>407</v>
      </c>
      <c r="M72" s="354">
        <v>43739</v>
      </c>
      <c r="N72" s="334" t="s">
        <v>86</v>
      </c>
      <c r="O72" s="334" t="s">
        <v>31</v>
      </c>
      <c r="P72" s="334" t="s">
        <v>89</v>
      </c>
      <c r="Q72" s="334" t="s">
        <v>90</v>
      </c>
      <c r="R72" s="334" t="s">
        <v>338</v>
      </c>
      <c r="S72" s="334" t="s">
        <v>90</v>
      </c>
      <c r="T72" s="334" t="s">
        <v>93</v>
      </c>
      <c r="U72" s="334" t="s">
        <v>90</v>
      </c>
      <c r="V72" s="433"/>
    </row>
    <row r="73" spans="1:22" ht="59.5" thickBot="1">
      <c r="A73" s="899"/>
      <c r="B73" s="889"/>
      <c r="C73" s="335" t="s">
        <v>408</v>
      </c>
      <c r="D73" s="335" t="s">
        <v>409</v>
      </c>
      <c r="E73" s="335" t="s">
        <v>45</v>
      </c>
      <c r="F73" s="335" t="s">
        <v>116</v>
      </c>
      <c r="G73" s="335">
        <v>1939</v>
      </c>
      <c r="H73" s="335" t="s">
        <v>86</v>
      </c>
      <c r="I73" s="336" t="s">
        <v>27</v>
      </c>
      <c r="J73" s="336">
        <v>7</v>
      </c>
      <c r="K73" s="336" t="s">
        <v>296</v>
      </c>
      <c r="L73" s="336" t="s">
        <v>296</v>
      </c>
      <c r="M73" s="355">
        <v>43740</v>
      </c>
      <c r="N73" s="336" t="s">
        <v>86</v>
      </c>
      <c r="O73" s="336" t="s">
        <v>33</v>
      </c>
      <c r="P73" s="336" t="s">
        <v>89</v>
      </c>
      <c r="Q73" s="336" t="s">
        <v>90</v>
      </c>
      <c r="R73" s="356" t="s">
        <v>338</v>
      </c>
      <c r="S73" s="336" t="s">
        <v>90</v>
      </c>
      <c r="T73" s="336" t="s">
        <v>93</v>
      </c>
      <c r="U73" s="336" t="s">
        <v>90</v>
      </c>
      <c r="V73" s="434"/>
    </row>
    <row r="74" spans="1:22" ht="60" thickBot="1">
      <c r="A74" s="899"/>
      <c r="B74" s="183" t="s">
        <v>410</v>
      </c>
      <c r="C74" s="435" t="s">
        <v>411</v>
      </c>
      <c r="D74" s="435" t="s">
        <v>412</v>
      </c>
      <c r="E74" s="435" t="s">
        <v>45</v>
      </c>
      <c r="F74" s="435" t="s">
        <v>116</v>
      </c>
      <c r="G74" s="435">
        <v>1990</v>
      </c>
      <c r="H74" s="435" t="s">
        <v>86</v>
      </c>
      <c r="I74" s="358" t="s">
        <v>25</v>
      </c>
      <c r="J74" s="358">
        <v>15</v>
      </c>
      <c r="K74" s="358" t="s">
        <v>363</v>
      </c>
      <c r="L74" s="358" t="s">
        <v>148</v>
      </c>
      <c r="M74" s="357">
        <v>43709</v>
      </c>
      <c r="N74" s="358" t="s">
        <v>86</v>
      </c>
      <c r="O74" s="358" t="s">
        <v>54</v>
      </c>
      <c r="P74" s="358" t="s">
        <v>89</v>
      </c>
      <c r="Q74" s="358" t="s">
        <v>90</v>
      </c>
      <c r="R74" s="359" t="s">
        <v>338</v>
      </c>
      <c r="S74" s="360" t="s">
        <v>86</v>
      </c>
      <c r="T74" s="360" t="s">
        <v>93</v>
      </c>
      <c r="U74" s="358" t="s">
        <v>90</v>
      </c>
      <c r="V74" s="436"/>
    </row>
    <row r="75" spans="1:22" ht="60" thickBot="1">
      <c r="A75" s="899"/>
      <c r="B75" s="183" t="s">
        <v>413</v>
      </c>
      <c r="C75" s="437" t="s">
        <v>414</v>
      </c>
      <c r="D75" s="437" t="s">
        <v>415</v>
      </c>
      <c r="E75" s="437" t="s">
        <v>45</v>
      </c>
      <c r="F75" s="437" t="s">
        <v>21</v>
      </c>
      <c r="G75" s="437">
        <v>1996</v>
      </c>
      <c r="H75" s="437" t="s">
        <v>86</v>
      </c>
      <c r="I75" s="337" t="s">
        <v>416</v>
      </c>
      <c r="J75" s="337">
        <v>21</v>
      </c>
      <c r="K75" s="337" t="s">
        <v>417</v>
      </c>
      <c r="L75" s="337" t="s">
        <v>418</v>
      </c>
      <c r="M75" s="361">
        <v>43739</v>
      </c>
      <c r="N75" s="337" t="s">
        <v>86</v>
      </c>
      <c r="O75" s="337" t="s">
        <v>54</v>
      </c>
      <c r="P75" s="337" t="s">
        <v>89</v>
      </c>
      <c r="Q75" s="337" t="s">
        <v>90</v>
      </c>
      <c r="R75" s="337" t="s">
        <v>338</v>
      </c>
      <c r="S75" s="337" t="s">
        <v>90</v>
      </c>
      <c r="T75" s="337" t="s">
        <v>93</v>
      </c>
      <c r="U75" s="337" t="s">
        <v>90</v>
      </c>
      <c r="V75" s="438"/>
    </row>
    <row r="76" spans="1:22" ht="60" thickBot="1">
      <c r="A76" s="899"/>
      <c r="B76" s="183" t="s">
        <v>419</v>
      </c>
      <c r="C76" s="435" t="s">
        <v>420</v>
      </c>
      <c r="D76" s="435" t="s">
        <v>421</v>
      </c>
      <c r="E76" s="435" t="s">
        <v>45</v>
      </c>
      <c r="F76" s="435" t="s">
        <v>21</v>
      </c>
      <c r="G76" s="435">
        <v>2014</v>
      </c>
      <c r="H76" s="435" t="s">
        <v>86</v>
      </c>
      <c r="I76" s="358" t="s">
        <v>422</v>
      </c>
      <c r="J76" s="358" t="s">
        <v>423</v>
      </c>
      <c r="K76" s="358" t="s">
        <v>423</v>
      </c>
      <c r="L76" s="358" t="s">
        <v>423</v>
      </c>
      <c r="M76" s="362" t="s">
        <v>423</v>
      </c>
      <c r="N76" s="358" t="s">
        <v>86</v>
      </c>
      <c r="O76" s="358" t="s">
        <v>423</v>
      </c>
      <c r="P76" s="358" t="s">
        <v>57</v>
      </c>
      <c r="Q76" s="358" t="s">
        <v>90</v>
      </c>
      <c r="R76" s="359" t="s">
        <v>338</v>
      </c>
      <c r="S76" s="360" t="s">
        <v>90</v>
      </c>
      <c r="T76" s="360" t="s">
        <v>424</v>
      </c>
      <c r="U76" s="358" t="s">
        <v>90</v>
      </c>
      <c r="V76" s="436"/>
    </row>
    <row r="77" spans="1:22" ht="60" thickBot="1">
      <c r="A77" s="899"/>
      <c r="B77" s="183" t="s">
        <v>425</v>
      </c>
      <c r="C77" s="439" t="s">
        <v>426</v>
      </c>
      <c r="D77" s="439" t="s">
        <v>427</v>
      </c>
      <c r="E77" s="439" t="s">
        <v>45</v>
      </c>
      <c r="F77" s="439" t="s">
        <v>116</v>
      </c>
      <c r="G77" s="439">
        <v>1984</v>
      </c>
      <c r="H77" s="439" t="s">
        <v>86</v>
      </c>
      <c r="I77" s="364" t="s">
        <v>428</v>
      </c>
      <c r="J77" s="364">
        <v>61</v>
      </c>
      <c r="K77" s="364" t="s">
        <v>429</v>
      </c>
      <c r="L77" s="364" t="s">
        <v>148</v>
      </c>
      <c r="M77" s="363">
        <v>43709</v>
      </c>
      <c r="N77" s="364" t="s">
        <v>86</v>
      </c>
      <c r="O77" s="364" t="s">
        <v>34</v>
      </c>
      <c r="P77" s="364" t="s">
        <v>89</v>
      </c>
      <c r="Q77" s="364" t="s">
        <v>90</v>
      </c>
      <c r="R77" s="364" t="s">
        <v>338</v>
      </c>
      <c r="S77" s="364" t="s">
        <v>430</v>
      </c>
      <c r="T77" s="364" t="s">
        <v>93</v>
      </c>
      <c r="U77" s="364" t="s">
        <v>90</v>
      </c>
      <c r="V77" s="440"/>
    </row>
    <row r="78" spans="1:22" ht="59">
      <c r="A78" s="899"/>
      <c r="B78" s="874" t="s">
        <v>431</v>
      </c>
      <c r="C78" s="441" t="s">
        <v>432</v>
      </c>
      <c r="D78" s="442" t="s">
        <v>433</v>
      </c>
      <c r="E78" s="366" t="s">
        <v>208</v>
      </c>
      <c r="F78" s="366" t="s">
        <v>215</v>
      </c>
      <c r="G78" s="366">
        <v>1998</v>
      </c>
      <c r="H78" s="366" t="s">
        <v>210</v>
      </c>
      <c r="I78" s="366" t="s">
        <v>434</v>
      </c>
      <c r="J78" s="366" t="s">
        <v>435</v>
      </c>
      <c r="K78" s="366" t="s">
        <v>436</v>
      </c>
      <c r="L78" s="366" t="s">
        <v>148</v>
      </c>
      <c r="M78" s="365">
        <v>43617</v>
      </c>
      <c r="N78" s="366" t="s">
        <v>210</v>
      </c>
      <c r="O78" s="366" t="s">
        <v>31</v>
      </c>
      <c r="P78" s="366" t="s">
        <v>437</v>
      </c>
      <c r="Q78" s="366" t="s">
        <v>90</v>
      </c>
      <c r="R78" s="366" t="s">
        <v>212</v>
      </c>
      <c r="S78" s="366" t="s">
        <v>438</v>
      </c>
      <c r="T78" s="366" t="s">
        <v>93</v>
      </c>
      <c r="U78" s="366" t="s">
        <v>86</v>
      </c>
      <c r="V78" s="443" t="s">
        <v>439</v>
      </c>
    </row>
    <row r="79" spans="1:22" ht="59">
      <c r="A79" s="899"/>
      <c r="B79" s="875"/>
      <c r="C79" s="444" t="s">
        <v>440</v>
      </c>
      <c r="D79" s="368" t="s">
        <v>441</v>
      </c>
      <c r="E79" s="368" t="s">
        <v>208</v>
      </c>
      <c r="F79" s="368" t="s">
        <v>47</v>
      </c>
      <c r="G79" s="368">
        <v>1998</v>
      </c>
      <c r="H79" s="368" t="s">
        <v>210</v>
      </c>
      <c r="I79" s="368" t="s">
        <v>25</v>
      </c>
      <c r="J79" s="368" t="s">
        <v>442</v>
      </c>
      <c r="K79" s="445" t="s">
        <v>443</v>
      </c>
      <c r="L79" s="368" t="s">
        <v>148</v>
      </c>
      <c r="M79" s="367">
        <v>43617</v>
      </c>
      <c r="N79" s="368" t="s">
        <v>210</v>
      </c>
      <c r="O79" s="368" t="s">
        <v>31</v>
      </c>
      <c r="P79" s="368" t="s">
        <v>437</v>
      </c>
      <c r="Q79" s="368" t="s">
        <v>90</v>
      </c>
      <c r="R79" s="368" t="s">
        <v>212</v>
      </c>
      <c r="S79" s="368" t="s">
        <v>438</v>
      </c>
      <c r="T79" s="368" t="s">
        <v>93</v>
      </c>
      <c r="U79" s="368" t="s">
        <v>86</v>
      </c>
      <c r="V79" s="446" t="s">
        <v>439</v>
      </c>
    </row>
    <row r="80" spans="1:22" ht="89" thickBot="1">
      <c r="A80" s="899"/>
      <c r="B80" s="876"/>
      <c r="C80" s="447" t="s">
        <v>444</v>
      </c>
      <c r="D80" s="370" t="s">
        <v>433</v>
      </c>
      <c r="E80" s="370" t="s">
        <v>208</v>
      </c>
      <c r="F80" s="370" t="s">
        <v>47</v>
      </c>
      <c r="G80" s="370">
        <v>2009</v>
      </c>
      <c r="H80" s="370" t="s">
        <v>210</v>
      </c>
      <c r="I80" s="370" t="s">
        <v>25</v>
      </c>
      <c r="J80" s="370">
        <v>1.5</v>
      </c>
      <c r="K80" s="448" t="s">
        <v>445</v>
      </c>
      <c r="L80" s="370" t="s">
        <v>148</v>
      </c>
      <c r="M80" s="369">
        <v>43617</v>
      </c>
      <c r="N80" s="370" t="s">
        <v>210</v>
      </c>
      <c r="O80" s="370" t="s">
        <v>31</v>
      </c>
      <c r="P80" s="370" t="s">
        <v>437</v>
      </c>
      <c r="Q80" s="370" t="s">
        <v>90</v>
      </c>
      <c r="R80" s="370" t="s">
        <v>212</v>
      </c>
      <c r="S80" s="370" t="s">
        <v>438</v>
      </c>
      <c r="T80" s="370" t="s">
        <v>93</v>
      </c>
      <c r="U80" s="370" t="s">
        <v>86</v>
      </c>
      <c r="V80" s="449" t="s">
        <v>446</v>
      </c>
    </row>
    <row r="81" spans="1:22" ht="60" thickBot="1">
      <c r="A81" s="899"/>
      <c r="B81" s="166" t="s">
        <v>447</v>
      </c>
      <c r="C81" s="450" t="s">
        <v>448</v>
      </c>
      <c r="D81" s="451" t="s">
        <v>449</v>
      </c>
      <c r="E81" s="371" t="s">
        <v>208</v>
      </c>
      <c r="F81" s="371" t="s">
        <v>450</v>
      </c>
      <c r="G81" s="371">
        <v>1984</v>
      </c>
      <c r="H81" s="371" t="s">
        <v>210</v>
      </c>
      <c r="I81" s="371" t="s">
        <v>451</v>
      </c>
      <c r="J81" s="371" t="s">
        <v>452</v>
      </c>
      <c r="K81" s="452" t="s">
        <v>453</v>
      </c>
      <c r="L81" s="371" t="s">
        <v>148</v>
      </c>
      <c r="M81" s="371">
        <v>2018</v>
      </c>
      <c r="N81" s="371" t="s">
        <v>210</v>
      </c>
      <c r="O81" s="371" t="s">
        <v>35</v>
      </c>
      <c r="P81" s="371" t="s">
        <v>437</v>
      </c>
      <c r="Q81" s="371" t="s">
        <v>90</v>
      </c>
      <c r="R81" s="371" t="s">
        <v>212</v>
      </c>
      <c r="S81" s="371" t="s">
        <v>454</v>
      </c>
      <c r="T81" s="371" t="s">
        <v>93</v>
      </c>
      <c r="U81" s="371" t="s">
        <v>86</v>
      </c>
      <c r="V81" s="453" t="s">
        <v>455</v>
      </c>
    </row>
    <row r="82" spans="1:22" ht="59">
      <c r="A82" s="899"/>
      <c r="B82" s="874" t="s">
        <v>456</v>
      </c>
      <c r="C82" s="450" t="s">
        <v>457</v>
      </c>
      <c r="D82" s="451" t="s">
        <v>458</v>
      </c>
      <c r="E82" s="371" t="s">
        <v>459</v>
      </c>
      <c r="F82" s="371" t="s">
        <v>22</v>
      </c>
      <c r="G82" s="371" t="s">
        <v>460</v>
      </c>
      <c r="H82" s="371" t="s">
        <v>57</v>
      </c>
      <c r="I82" s="371" t="s">
        <v>52</v>
      </c>
      <c r="J82" s="454">
        <v>8.536585365853659</v>
      </c>
      <c r="K82" s="371" t="s">
        <v>461</v>
      </c>
      <c r="L82" s="371" t="s">
        <v>148</v>
      </c>
      <c r="M82" s="371" t="s">
        <v>462</v>
      </c>
      <c r="N82" s="371" t="s">
        <v>90</v>
      </c>
      <c r="O82" s="371" t="s">
        <v>33</v>
      </c>
      <c r="P82" s="371" t="s">
        <v>437</v>
      </c>
      <c r="Q82" s="371" t="s">
        <v>90</v>
      </c>
      <c r="R82" s="371" t="s">
        <v>212</v>
      </c>
      <c r="S82" s="371" t="s">
        <v>90</v>
      </c>
      <c r="T82" s="371" t="s">
        <v>424</v>
      </c>
      <c r="U82" s="371" t="s">
        <v>86</v>
      </c>
      <c r="V82" s="453" t="s">
        <v>463</v>
      </c>
    </row>
    <row r="83" spans="1:22" ht="118.5" thickBot="1">
      <c r="A83" s="899"/>
      <c r="B83" s="876"/>
      <c r="C83" s="447" t="s">
        <v>464</v>
      </c>
      <c r="D83" s="455" t="s">
        <v>458</v>
      </c>
      <c r="E83" s="370" t="s">
        <v>459</v>
      </c>
      <c r="F83" s="370" t="s">
        <v>465</v>
      </c>
      <c r="G83" s="370">
        <v>1956</v>
      </c>
      <c r="H83" s="370" t="s">
        <v>57</v>
      </c>
      <c r="I83" s="370" t="s">
        <v>52</v>
      </c>
      <c r="J83" s="456">
        <v>21.341463414634148</v>
      </c>
      <c r="K83" s="370" t="s">
        <v>466</v>
      </c>
      <c r="L83" s="370" t="s">
        <v>148</v>
      </c>
      <c r="M83" s="369">
        <v>43435</v>
      </c>
      <c r="N83" s="370" t="s">
        <v>90</v>
      </c>
      <c r="O83" s="370" t="s">
        <v>33</v>
      </c>
      <c r="P83" s="370" t="s">
        <v>437</v>
      </c>
      <c r="Q83" s="370" t="s">
        <v>90</v>
      </c>
      <c r="R83" s="370" t="s">
        <v>212</v>
      </c>
      <c r="S83" s="370" t="s">
        <v>90</v>
      </c>
      <c r="T83" s="370" t="s">
        <v>424</v>
      </c>
      <c r="U83" s="370" t="s">
        <v>86</v>
      </c>
      <c r="V83" s="449" t="s">
        <v>467</v>
      </c>
    </row>
    <row r="84" spans="1:22" ht="90" thickBot="1">
      <c r="A84" s="899"/>
      <c r="B84" s="293" t="s">
        <v>468</v>
      </c>
      <c r="C84" s="457" t="s">
        <v>469</v>
      </c>
      <c r="D84" s="458" t="s">
        <v>470</v>
      </c>
      <c r="E84" s="459" t="s">
        <v>115</v>
      </c>
      <c r="F84" s="460" t="s">
        <v>47</v>
      </c>
      <c r="G84" s="459">
        <v>1989</v>
      </c>
      <c r="H84" s="461" t="s">
        <v>86</v>
      </c>
      <c r="I84" s="460" t="s">
        <v>25</v>
      </c>
      <c r="J84" s="461">
        <v>47.256097560975611</v>
      </c>
      <c r="K84" s="461" t="s">
        <v>471</v>
      </c>
      <c r="L84" s="461" t="s">
        <v>148</v>
      </c>
      <c r="M84" s="462">
        <v>43647</v>
      </c>
      <c r="N84" s="460" t="s">
        <v>86</v>
      </c>
      <c r="O84" s="460" t="s">
        <v>31</v>
      </c>
      <c r="P84" s="459" t="s">
        <v>437</v>
      </c>
      <c r="Q84" s="459" t="s">
        <v>90</v>
      </c>
      <c r="R84" s="459" t="s">
        <v>212</v>
      </c>
      <c r="S84" s="459" t="s">
        <v>90</v>
      </c>
      <c r="T84" s="459" t="s">
        <v>93</v>
      </c>
      <c r="U84" s="463" t="s">
        <v>86</v>
      </c>
      <c r="V84" s="464" t="s">
        <v>472</v>
      </c>
    </row>
    <row r="85" spans="1:22" ht="88.5">
      <c r="A85" s="899"/>
      <c r="B85" s="874" t="s">
        <v>473</v>
      </c>
      <c r="C85" s="441" t="s">
        <v>474</v>
      </c>
      <c r="D85" s="442" t="s">
        <v>475</v>
      </c>
      <c r="E85" s="366" t="s">
        <v>115</v>
      </c>
      <c r="F85" s="366" t="s">
        <v>47</v>
      </c>
      <c r="G85" s="366">
        <v>1999</v>
      </c>
      <c r="H85" s="366" t="s">
        <v>86</v>
      </c>
      <c r="I85" s="366" t="s">
        <v>124</v>
      </c>
      <c r="J85" s="465">
        <v>28.963414634146343</v>
      </c>
      <c r="K85" s="366" t="s">
        <v>476</v>
      </c>
      <c r="L85" s="366" t="s">
        <v>148</v>
      </c>
      <c r="M85" s="365">
        <v>43344</v>
      </c>
      <c r="N85" s="366" t="s">
        <v>86</v>
      </c>
      <c r="O85" s="366" t="s">
        <v>33</v>
      </c>
      <c r="P85" s="366" t="s">
        <v>437</v>
      </c>
      <c r="Q85" s="366" t="s">
        <v>90</v>
      </c>
      <c r="R85" s="366" t="s">
        <v>212</v>
      </c>
      <c r="S85" s="366" t="s">
        <v>90</v>
      </c>
      <c r="T85" s="366" t="s">
        <v>93</v>
      </c>
      <c r="U85" s="366" t="s">
        <v>86</v>
      </c>
      <c r="V85" s="443"/>
    </row>
    <row r="86" spans="1:22" ht="59">
      <c r="A86" s="899"/>
      <c r="B86" s="875"/>
      <c r="C86" s="444" t="s">
        <v>477</v>
      </c>
      <c r="D86" s="368" t="s">
        <v>475</v>
      </c>
      <c r="E86" s="368" t="s">
        <v>115</v>
      </c>
      <c r="F86" s="368" t="s">
        <v>116</v>
      </c>
      <c r="G86" s="368">
        <v>1988</v>
      </c>
      <c r="H86" s="368" t="s">
        <v>86</v>
      </c>
      <c r="I86" s="368" t="s">
        <v>25</v>
      </c>
      <c r="J86" s="466">
        <v>22.865853658536587</v>
      </c>
      <c r="K86" s="368" t="s">
        <v>478</v>
      </c>
      <c r="L86" s="368" t="s">
        <v>148</v>
      </c>
      <c r="M86" s="367">
        <v>43344</v>
      </c>
      <c r="N86" s="368" t="s">
        <v>90</v>
      </c>
      <c r="O86" s="368" t="s">
        <v>33</v>
      </c>
      <c r="P86" s="368" t="s">
        <v>437</v>
      </c>
      <c r="Q86" s="368" t="s">
        <v>90</v>
      </c>
      <c r="R86" s="368" t="s">
        <v>212</v>
      </c>
      <c r="S86" s="368" t="s">
        <v>90</v>
      </c>
      <c r="T86" s="368" t="s">
        <v>424</v>
      </c>
      <c r="U86" s="368" t="s">
        <v>86</v>
      </c>
      <c r="V86" s="446" t="s">
        <v>479</v>
      </c>
    </row>
    <row r="87" spans="1:22" ht="59">
      <c r="A87" s="899"/>
      <c r="B87" s="875"/>
      <c r="C87" s="467" t="s">
        <v>480</v>
      </c>
      <c r="D87" s="468" t="s">
        <v>475</v>
      </c>
      <c r="E87" s="468" t="s">
        <v>115</v>
      </c>
      <c r="F87" s="468" t="s">
        <v>224</v>
      </c>
      <c r="G87" s="468" t="s">
        <v>149</v>
      </c>
      <c r="H87" s="468" t="s">
        <v>86</v>
      </c>
      <c r="I87" s="468" t="s">
        <v>25</v>
      </c>
      <c r="J87" s="468" t="s">
        <v>224</v>
      </c>
      <c r="K87" s="468" t="s">
        <v>151</v>
      </c>
      <c r="L87" s="468" t="s">
        <v>148</v>
      </c>
      <c r="M87" s="468" t="s">
        <v>149</v>
      </c>
      <c r="N87" s="468" t="s">
        <v>90</v>
      </c>
      <c r="O87" s="468" t="s">
        <v>31</v>
      </c>
      <c r="P87" s="468" t="s">
        <v>437</v>
      </c>
      <c r="Q87" s="468" t="s">
        <v>90</v>
      </c>
      <c r="R87" s="468" t="s">
        <v>212</v>
      </c>
      <c r="S87" s="468" t="s">
        <v>90</v>
      </c>
      <c r="T87" s="468" t="s">
        <v>424</v>
      </c>
      <c r="U87" s="468" t="s">
        <v>86</v>
      </c>
      <c r="V87" s="469" t="s">
        <v>481</v>
      </c>
    </row>
    <row r="88" spans="1:22" ht="59.5" thickBot="1">
      <c r="A88" s="899"/>
      <c r="B88" s="876"/>
      <c r="C88" s="470" t="s">
        <v>482</v>
      </c>
      <c r="D88" s="471" t="s">
        <v>475</v>
      </c>
      <c r="E88" s="471" t="s">
        <v>115</v>
      </c>
      <c r="F88" s="471" t="s">
        <v>224</v>
      </c>
      <c r="G88" s="471" t="s">
        <v>149</v>
      </c>
      <c r="H88" s="471" t="s">
        <v>86</v>
      </c>
      <c r="I88" s="471" t="s">
        <v>124</v>
      </c>
      <c r="J88" s="471" t="s">
        <v>224</v>
      </c>
      <c r="K88" s="471" t="s">
        <v>151</v>
      </c>
      <c r="L88" s="471" t="s">
        <v>148</v>
      </c>
      <c r="M88" s="471" t="s">
        <v>149</v>
      </c>
      <c r="N88" s="471" t="s">
        <v>90</v>
      </c>
      <c r="O88" s="471" t="s">
        <v>31</v>
      </c>
      <c r="P88" s="471" t="s">
        <v>437</v>
      </c>
      <c r="Q88" s="471" t="s">
        <v>90</v>
      </c>
      <c r="R88" s="471" t="s">
        <v>212</v>
      </c>
      <c r="S88" s="471" t="s">
        <v>90</v>
      </c>
      <c r="T88" s="471" t="s">
        <v>424</v>
      </c>
      <c r="U88" s="471" t="s">
        <v>86</v>
      </c>
      <c r="V88" s="472" t="s">
        <v>481</v>
      </c>
    </row>
    <row r="89" spans="1:22" ht="90" thickBot="1">
      <c r="A89" s="899"/>
      <c r="B89" s="166" t="s">
        <v>483</v>
      </c>
      <c r="C89" s="473" t="s">
        <v>484</v>
      </c>
      <c r="D89" s="474" t="s">
        <v>485</v>
      </c>
      <c r="E89" s="475" t="s">
        <v>115</v>
      </c>
      <c r="F89" s="475" t="s">
        <v>486</v>
      </c>
      <c r="G89" s="475">
        <v>1997</v>
      </c>
      <c r="H89" s="475" t="s">
        <v>86</v>
      </c>
      <c r="I89" s="475" t="s">
        <v>487</v>
      </c>
      <c r="J89" s="476">
        <v>28.963414634146343</v>
      </c>
      <c r="K89" s="476" t="s">
        <v>488</v>
      </c>
      <c r="L89" s="475" t="s">
        <v>148</v>
      </c>
      <c r="M89" s="475">
        <v>2018</v>
      </c>
      <c r="N89" s="475" t="s">
        <v>86</v>
      </c>
      <c r="O89" s="475" t="s">
        <v>33</v>
      </c>
      <c r="P89" s="475" t="s">
        <v>437</v>
      </c>
      <c r="Q89" s="475" t="s">
        <v>90</v>
      </c>
      <c r="R89" s="475" t="s">
        <v>212</v>
      </c>
      <c r="S89" s="475" t="s">
        <v>90</v>
      </c>
      <c r="T89" s="475" t="s">
        <v>93</v>
      </c>
      <c r="U89" s="475" t="s">
        <v>86</v>
      </c>
      <c r="V89" s="477" t="s">
        <v>356</v>
      </c>
    </row>
    <row r="90" spans="1:22" ht="59">
      <c r="A90" s="899"/>
      <c r="B90" s="895" t="s">
        <v>489</v>
      </c>
      <c r="C90" s="478" t="s">
        <v>490</v>
      </c>
      <c r="D90" s="479" t="s">
        <v>491</v>
      </c>
      <c r="E90" s="478" t="s">
        <v>115</v>
      </c>
      <c r="F90" s="478" t="s">
        <v>492</v>
      </c>
      <c r="G90" s="478">
        <v>1980</v>
      </c>
      <c r="H90" s="478" t="s">
        <v>86</v>
      </c>
      <c r="I90" s="478" t="s">
        <v>52</v>
      </c>
      <c r="J90" s="478">
        <v>9</v>
      </c>
      <c r="K90" s="480" t="s">
        <v>493</v>
      </c>
      <c r="L90" s="478" t="s">
        <v>148</v>
      </c>
      <c r="M90" s="478" t="s">
        <v>149</v>
      </c>
      <c r="N90" s="478" t="s">
        <v>86</v>
      </c>
      <c r="O90" s="478" t="s">
        <v>148</v>
      </c>
      <c r="P90" s="478" t="s">
        <v>148</v>
      </c>
      <c r="Q90" s="478" t="s">
        <v>90</v>
      </c>
      <c r="R90" s="478" t="s">
        <v>212</v>
      </c>
      <c r="S90" s="478" t="s">
        <v>494</v>
      </c>
      <c r="T90" s="478" t="s">
        <v>424</v>
      </c>
      <c r="U90" s="478" t="s">
        <v>86</v>
      </c>
      <c r="V90" s="481" t="s">
        <v>495</v>
      </c>
    </row>
    <row r="91" spans="1:22" ht="59.5" thickBot="1">
      <c r="A91" s="899"/>
      <c r="B91" s="896"/>
      <c r="C91" s="482" t="s">
        <v>496</v>
      </c>
      <c r="D91" s="359" t="s">
        <v>491</v>
      </c>
      <c r="E91" s="359" t="s">
        <v>115</v>
      </c>
      <c r="F91" s="359" t="s">
        <v>497</v>
      </c>
      <c r="G91" s="359">
        <v>1981</v>
      </c>
      <c r="H91" s="359" t="s">
        <v>86</v>
      </c>
      <c r="I91" s="359" t="s">
        <v>498</v>
      </c>
      <c r="J91" s="359" t="s">
        <v>148</v>
      </c>
      <c r="K91" s="359" t="s">
        <v>499</v>
      </c>
      <c r="L91" s="359" t="s">
        <v>148</v>
      </c>
      <c r="M91" s="359" t="s">
        <v>149</v>
      </c>
      <c r="N91" s="359" t="s">
        <v>86</v>
      </c>
      <c r="O91" s="359" t="s">
        <v>148</v>
      </c>
      <c r="P91" s="359" t="s">
        <v>148</v>
      </c>
      <c r="Q91" s="359" t="s">
        <v>90</v>
      </c>
      <c r="R91" s="359" t="s">
        <v>212</v>
      </c>
      <c r="S91" s="359" t="s">
        <v>494</v>
      </c>
      <c r="T91" s="359" t="s">
        <v>424</v>
      </c>
      <c r="U91" s="359" t="s">
        <v>86</v>
      </c>
      <c r="V91" s="483" t="s">
        <v>495</v>
      </c>
    </row>
    <row r="92" spans="1:22" ht="118">
      <c r="A92" s="899"/>
      <c r="B92" s="895" t="s">
        <v>500</v>
      </c>
      <c r="C92" s="484" t="s">
        <v>501</v>
      </c>
      <c r="D92" s="485" t="s">
        <v>502</v>
      </c>
      <c r="E92" s="486" t="s">
        <v>115</v>
      </c>
      <c r="F92" s="486" t="s">
        <v>503</v>
      </c>
      <c r="G92" s="486">
        <v>1945</v>
      </c>
      <c r="H92" s="486" t="s">
        <v>86</v>
      </c>
      <c r="I92" s="486" t="s">
        <v>25</v>
      </c>
      <c r="J92" s="486">
        <v>15</v>
      </c>
      <c r="K92" s="128" t="s">
        <v>504</v>
      </c>
      <c r="L92" s="486" t="s">
        <v>148</v>
      </c>
      <c r="M92" s="486">
        <v>2018</v>
      </c>
      <c r="N92" s="486" t="s">
        <v>86</v>
      </c>
      <c r="O92" s="484" t="s">
        <v>148</v>
      </c>
      <c r="P92" s="486" t="s">
        <v>148</v>
      </c>
      <c r="Q92" s="486" t="s">
        <v>90</v>
      </c>
      <c r="R92" s="486" t="s">
        <v>276</v>
      </c>
      <c r="S92" s="486" t="s">
        <v>494</v>
      </c>
      <c r="T92" s="486" t="s">
        <v>93</v>
      </c>
      <c r="U92" s="486" t="s">
        <v>86</v>
      </c>
      <c r="V92" s="487" t="s">
        <v>505</v>
      </c>
    </row>
    <row r="93" spans="1:22" ht="118.5" thickBot="1">
      <c r="A93" s="899"/>
      <c r="B93" s="897"/>
      <c r="C93" s="488" t="s">
        <v>506</v>
      </c>
      <c r="D93" s="131" t="s">
        <v>502</v>
      </c>
      <c r="E93" s="131" t="s">
        <v>115</v>
      </c>
      <c r="F93" s="131" t="s">
        <v>503</v>
      </c>
      <c r="G93" s="131" t="s">
        <v>507</v>
      </c>
      <c r="H93" s="131" t="s">
        <v>86</v>
      </c>
      <c r="I93" s="131" t="s">
        <v>25</v>
      </c>
      <c r="J93" s="131">
        <v>20</v>
      </c>
      <c r="K93" s="131" t="s">
        <v>147</v>
      </c>
      <c r="L93" s="131" t="s">
        <v>148</v>
      </c>
      <c r="M93" s="131">
        <v>2018</v>
      </c>
      <c r="N93" s="131" t="s">
        <v>86</v>
      </c>
      <c r="O93" s="488" t="s">
        <v>148</v>
      </c>
      <c r="P93" s="131" t="s">
        <v>148</v>
      </c>
      <c r="Q93" s="131" t="s">
        <v>90</v>
      </c>
      <c r="R93" s="131" t="s">
        <v>276</v>
      </c>
      <c r="S93" s="131" t="s">
        <v>494</v>
      </c>
      <c r="T93" s="131" t="s">
        <v>93</v>
      </c>
      <c r="U93" s="131" t="s">
        <v>86</v>
      </c>
      <c r="V93" s="489" t="s">
        <v>508</v>
      </c>
    </row>
    <row r="94" spans="1:22" ht="118">
      <c r="A94" s="899"/>
      <c r="B94" s="897"/>
      <c r="C94" s="490" t="s">
        <v>509</v>
      </c>
      <c r="D94" s="128" t="s">
        <v>502</v>
      </c>
      <c r="E94" s="128" t="s">
        <v>115</v>
      </c>
      <c r="F94" s="128" t="s">
        <v>503</v>
      </c>
      <c r="G94" s="128" t="s">
        <v>507</v>
      </c>
      <c r="H94" s="128" t="s">
        <v>86</v>
      </c>
      <c r="I94" s="128" t="s">
        <v>25</v>
      </c>
      <c r="J94" s="128">
        <v>15</v>
      </c>
      <c r="K94" s="128" t="s">
        <v>147</v>
      </c>
      <c r="L94" s="128" t="s">
        <v>148</v>
      </c>
      <c r="M94" s="128">
        <v>2018</v>
      </c>
      <c r="N94" s="128" t="s">
        <v>86</v>
      </c>
      <c r="O94" s="490" t="s">
        <v>148</v>
      </c>
      <c r="P94" s="128" t="s">
        <v>148</v>
      </c>
      <c r="Q94" s="128" t="s">
        <v>90</v>
      </c>
      <c r="R94" s="128" t="s">
        <v>276</v>
      </c>
      <c r="S94" s="128" t="s">
        <v>494</v>
      </c>
      <c r="T94" s="128" t="s">
        <v>93</v>
      </c>
      <c r="U94" s="128" t="s">
        <v>86</v>
      </c>
      <c r="V94" s="491" t="s">
        <v>508</v>
      </c>
    </row>
    <row r="95" spans="1:22" ht="118.5" thickBot="1">
      <c r="A95" s="899"/>
      <c r="B95" s="897"/>
      <c r="C95" s="488" t="s">
        <v>510</v>
      </c>
      <c r="D95" s="131" t="s">
        <v>502</v>
      </c>
      <c r="E95" s="131" t="s">
        <v>115</v>
      </c>
      <c r="F95" s="131" t="s">
        <v>503</v>
      </c>
      <c r="G95" s="131">
        <v>1956</v>
      </c>
      <c r="H95" s="131" t="s">
        <v>86</v>
      </c>
      <c r="I95" s="131" t="s">
        <v>25</v>
      </c>
      <c r="J95" s="131">
        <v>15</v>
      </c>
      <c r="K95" s="131" t="s">
        <v>369</v>
      </c>
      <c r="L95" s="131" t="s">
        <v>148</v>
      </c>
      <c r="M95" s="131">
        <v>2018</v>
      </c>
      <c r="N95" s="131" t="s">
        <v>86</v>
      </c>
      <c r="O95" s="488" t="s">
        <v>148</v>
      </c>
      <c r="P95" s="131" t="s">
        <v>148</v>
      </c>
      <c r="Q95" s="131" t="s">
        <v>90</v>
      </c>
      <c r="R95" s="131" t="s">
        <v>276</v>
      </c>
      <c r="S95" s="131" t="s">
        <v>494</v>
      </c>
      <c r="T95" s="131" t="s">
        <v>93</v>
      </c>
      <c r="U95" s="131" t="s">
        <v>86</v>
      </c>
      <c r="V95" s="489" t="s">
        <v>508</v>
      </c>
    </row>
    <row r="96" spans="1:22" ht="88.5">
      <c r="A96" s="899"/>
      <c r="B96" s="897"/>
      <c r="C96" s="490" t="s">
        <v>511</v>
      </c>
      <c r="D96" s="128" t="s">
        <v>502</v>
      </c>
      <c r="E96" s="128" t="s">
        <v>115</v>
      </c>
      <c r="F96" s="128" t="s">
        <v>503</v>
      </c>
      <c r="G96" s="128" t="s">
        <v>507</v>
      </c>
      <c r="H96" s="128" t="s">
        <v>86</v>
      </c>
      <c r="I96" s="128" t="s">
        <v>25</v>
      </c>
      <c r="J96" s="128">
        <v>30</v>
      </c>
      <c r="K96" s="492" t="s">
        <v>151</v>
      </c>
      <c r="L96" s="128" t="s">
        <v>148</v>
      </c>
      <c r="M96" s="128">
        <v>2018</v>
      </c>
      <c r="N96" s="128" t="s">
        <v>86</v>
      </c>
      <c r="O96" s="490" t="s">
        <v>148</v>
      </c>
      <c r="P96" s="128" t="s">
        <v>148</v>
      </c>
      <c r="Q96" s="128" t="s">
        <v>90</v>
      </c>
      <c r="R96" s="128" t="s">
        <v>276</v>
      </c>
      <c r="S96" s="128" t="s">
        <v>494</v>
      </c>
      <c r="T96" s="128" t="s">
        <v>93</v>
      </c>
      <c r="U96" s="128" t="s">
        <v>86</v>
      </c>
      <c r="V96" s="491" t="s">
        <v>512</v>
      </c>
    </row>
    <row r="97" spans="1:22" ht="118.5" thickBot="1">
      <c r="A97" s="899"/>
      <c r="B97" s="897"/>
      <c r="C97" s="488" t="s">
        <v>513</v>
      </c>
      <c r="D97" s="493" t="s">
        <v>502</v>
      </c>
      <c r="E97" s="131" t="s">
        <v>115</v>
      </c>
      <c r="F97" s="131" t="s">
        <v>503</v>
      </c>
      <c r="G97" s="131">
        <v>1939</v>
      </c>
      <c r="H97" s="131" t="s">
        <v>86</v>
      </c>
      <c r="I97" s="131" t="s">
        <v>25</v>
      </c>
      <c r="J97" s="131">
        <v>13</v>
      </c>
      <c r="K97" s="131" t="s">
        <v>514</v>
      </c>
      <c r="L97" s="131" t="s">
        <v>148</v>
      </c>
      <c r="M97" s="131">
        <v>2018</v>
      </c>
      <c r="N97" s="131" t="s">
        <v>86</v>
      </c>
      <c r="O97" s="488" t="s">
        <v>148</v>
      </c>
      <c r="P97" s="131" t="s">
        <v>148</v>
      </c>
      <c r="Q97" s="131" t="s">
        <v>90</v>
      </c>
      <c r="R97" s="131" t="s">
        <v>276</v>
      </c>
      <c r="S97" s="131" t="s">
        <v>494</v>
      </c>
      <c r="T97" s="131" t="s">
        <v>93</v>
      </c>
      <c r="U97" s="131" t="s">
        <v>86</v>
      </c>
      <c r="V97" s="489" t="s">
        <v>508</v>
      </c>
    </row>
    <row r="98" spans="1:22" ht="118.5" thickBot="1">
      <c r="A98" s="899"/>
      <c r="B98" s="896"/>
      <c r="C98" s="482" t="s">
        <v>515</v>
      </c>
      <c r="D98" s="359" t="s">
        <v>502</v>
      </c>
      <c r="E98" s="359" t="s">
        <v>115</v>
      </c>
      <c r="F98" s="359" t="s">
        <v>503</v>
      </c>
      <c r="G98" s="359">
        <v>1978</v>
      </c>
      <c r="H98" s="359" t="s">
        <v>86</v>
      </c>
      <c r="I98" s="359" t="s">
        <v>25</v>
      </c>
      <c r="J98" s="359">
        <v>30</v>
      </c>
      <c r="K98" s="359" t="s">
        <v>516</v>
      </c>
      <c r="L98" s="359" t="s">
        <v>148</v>
      </c>
      <c r="M98" s="359">
        <v>2018</v>
      </c>
      <c r="N98" s="359" t="s">
        <v>86</v>
      </c>
      <c r="O98" s="359" t="s">
        <v>148</v>
      </c>
      <c r="P98" s="359" t="s">
        <v>148</v>
      </c>
      <c r="Q98" s="359" t="s">
        <v>90</v>
      </c>
      <c r="R98" s="359" t="s">
        <v>276</v>
      </c>
      <c r="S98" s="359" t="s">
        <v>494</v>
      </c>
      <c r="T98" s="359" t="s">
        <v>93</v>
      </c>
      <c r="U98" s="359" t="s">
        <v>86</v>
      </c>
      <c r="V98" s="483" t="s">
        <v>508</v>
      </c>
    </row>
    <row r="99" spans="1:22" ht="30.5" thickBot="1">
      <c r="A99" s="884"/>
      <c r="B99" s="885"/>
      <c r="C99" s="885"/>
      <c r="D99" s="885"/>
      <c r="E99" s="885"/>
      <c r="F99" s="885"/>
      <c r="G99" s="885"/>
      <c r="H99" s="885"/>
      <c r="I99" s="885"/>
      <c r="J99" s="885"/>
      <c r="K99" s="885"/>
      <c r="L99" s="885"/>
      <c r="M99" s="885"/>
      <c r="N99" s="885"/>
      <c r="O99" s="885"/>
      <c r="P99" s="885"/>
      <c r="Q99" s="885"/>
      <c r="R99" s="885"/>
      <c r="S99" s="885"/>
      <c r="T99" s="885"/>
      <c r="U99" s="885"/>
      <c r="V99" s="886"/>
    </row>
    <row r="100" spans="1:22" ht="60" thickBot="1">
      <c r="A100" s="903" t="s">
        <v>60</v>
      </c>
      <c r="B100" s="165" t="s">
        <v>517</v>
      </c>
      <c r="C100" s="385" t="s">
        <v>518</v>
      </c>
      <c r="D100" s="385" t="s">
        <v>519</v>
      </c>
      <c r="E100" s="385" t="s">
        <v>520</v>
      </c>
      <c r="F100" s="385" t="s">
        <v>21</v>
      </c>
      <c r="G100" s="385">
        <v>2016</v>
      </c>
      <c r="H100" s="385" t="s">
        <v>86</v>
      </c>
      <c r="I100" s="338" t="s">
        <v>26</v>
      </c>
      <c r="J100" s="338">
        <v>48</v>
      </c>
      <c r="K100" s="339" t="s">
        <v>242</v>
      </c>
      <c r="L100" s="340" t="s">
        <v>521</v>
      </c>
      <c r="M100" s="386">
        <v>43709</v>
      </c>
      <c r="N100" s="338" t="s">
        <v>86</v>
      </c>
      <c r="O100" s="338" t="s">
        <v>33</v>
      </c>
      <c r="P100" s="338" t="s">
        <v>89</v>
      </c>
      <c r="Q100" s="338" t="s">
        <v>90</v>
      </c>
      <c r="R100" s="359" t="s">
        <v>276</v>
      </c>
      <c r="S100" s="338" t="s">
        <v>522</v>
      </c>
      <c r="T100" s="338" t="s">
        <v>93</v>
      </c>
      <c r="U100" s="338" t="s">
        <v>86</v>
      </c>
      <c r="V100" s="387"/>
    </row>
    <row r="101" spans="1:22" ht="59">
      <c r="A101" s="904"/>
      <c r="B101" s="862" t="s">
        <v>523</v>
      </c>
      <c r="C101" s="341" t="s">
        <v>524</v>
      </c>
      <c r="D101" s="341" t="s">
        <v>525</v>
      </c>
      <c r="E101" s="341" t="s">
        <v>123</v>
      </c>
      <c r="F101" s="341" t="s">
        <v>116</v>
      </c>
      <c r="G101" s="341">
        <v>2007</v>
      </c>
      <c r="H101" s="341" t="s">
        <v>86</v>
      </c>
      <c r="I101" s="341" t="s">
        <v>26</v>
      </c>
      <c r="J101" s="341">
        <v>80</v>
      </c>
      <c r="K101" s="342" t="s">
        <v>526</v>
      </c>
      <c r="L101" s="342" t="s">
        <v>526</v>
      </c>
      <c r="M101" s="494">
        <v>43374</v>
      </c>
      <c r="N101" s="341" t="s">
        <v>86</v>
      </c>
      <c r="O101" s="341" t="s">
        <v>34</v>
      </c>
      <c r="P101" s="341" t="s">
        <v>89</v>
      </c>
      <c r="Q101" s="341" t="s">
        <v>90</v>
      </c>
      <c r="R101" s="131" t="s">
        <v>276</v>
      </c>
      <c r="S101" s="341" t="s">
        <v>527</v>
      </c>
      <c r="T101" s="341" t="s">
        <v>93</v>
      </c>
      <c r="U101" s="341" t="s">
        <v>86</v>
      </c>
      <c r="V101" s="495"/>
    </row>
    <row r="102" spans="1:22" ht="59.5" thickBot="1">
      <c r="A102" s="904"/>
      <c r="B102" s="863"/>
      <c r="C102" s="343" t="s">
        <v>528</v>
      </c>
      <c r="D102" s="343" t="s">
        <v>525</v>
      </c>
      <c r="E102" s="343" t="s">
        <v>123</v>
      </c>
      <c r="F102" s="343" t="s">
        <v>21</v>
      </c>
      <c r="G102" s="343">
        <v>2018</v>
      </c>
      <c r="H102" s="343" t="s">
        <v>86</v>
      </c>
      <c r="I102" s="343" t="s">
        <v>26</v>
      </c>
      <c r="J102" s="343">
        <v>80</v>
      </c>
      <c r="K102" s="343" t="s">
        <v>529</v>
      </c>
      <c r="L102" s="344" t="s">
        <v>530</v>
      </c>
      <c r="M102" s="496">
        <v>43374</v>
      </c>
      <c r="N102" s="343" t="s">
        <v>86</v>
      </c>
      <c r="O102" s="343" t="s">
        <v>34</v>
      </c>
      <c r="P102" s="343" t="s">
        <v>89</v>
      </c>
      <c r="Q102" s="343" t="s">
        <v>90</v>
      </c>
      <c r="R102" s="359" t="s">
        <v>276</v>
      </c>
      <c r="S102" s="343" t="s">
        <v>527</v>
      </c>
      <c r="T102" s="343" t="s">
        <v>93</v>
      </c>
      <c r="U102" s="343" t="s">
        <v>86</v>
      </c>
      <c r="V102" s="497"/>
    </row>
    <row r="103" spans="1:22" ht="60" thickBot="1">
      <c r="A103" s="904"/>
      <c r="B103" s="183" t="s">
        <v>531</v>
      </c>
      <c r="C103" s="498" t="s">
        <v>532</v>
      </c>
      <c r="D103" s="498" t="s">
        <v>533</v>
      </c>
      <c r="E103" s="498" t="s">
        <v>45</v>
      </c>
      <c r="F103" s="498" t="s">
        <v>21</v>
      </c>
      <c r="G103" s="498">
        <v>2014</v>
      </c>
      <c r="H103" s="498" t="s">
        <v>86</v>
      </c>
      <c r="I103" s="345" t="s">
        <v>26</v>
      </c>
      <c r="J103" s="345">
        <v>51</v>
      </c>
      <c r="K103" s="346" t="s">
        <v>534</v>
      </c>
      <c r="L103" s="346" t="s">
        <v>535</v>
      </c>
      <c r="M103" s="499">
        <v>43617</v>
      </c>
      <c r="N103" s="345" t="s">
        <v>86</v>
      </c>
      <c r="O103" s="345" t="s">
        <v>54</v>
      </c>
      <c r="P103" s="345" t="s">
        <v>89</v>
      </c>
      <c r="Q103" s="345" t="s">
        <v>90</v>
      </c>
      <c r="R103" s="359" t="s">
        <v>212</v>
      </c>
      <c r="S103" s="500" t="s">
        <v>90</v>
      </c>
      <c r="T103" s="345" t="s">
        <v>153</v>
      </c>
      <c r="U103" s="345" t="s">
        <v>90</v>
      </c>
      <c r="V103" s="501"/>
    </row>
    <row r="104" spans="1:22" ht="60" thickBot="1">
      <c r="A104" s="904"/>
      <c r="B104" s="182" t="s">
        <v>536</v>
      </c>
      <c r="C104" s="439" t="s">
        <v>537</v>
      </c>
      <c r="D104" s="439" t="s">
        <v>538</v>
      </c>
      <c r="E104" s="439" t="s">
        <v>273</v>
      </c>
      <c r="F104" s="439" t="s">
        <v>116</v>
      </c>
      <c r="G104" s="439">
        <v>1988</v>
      </c>
      <c r="H104" s="439" t="s">
        <v>86</v>
      </c>
      <c r="I104" s="364" t="s">
        <v>48</v>
      </c>
      <c r="J104" s="364">
        <v>125</v>
      </c>
      <c r="K104" s="364" t="s">
        <v>539</v>
      </c>
      <c r="L104" s="364" t="s">
        <v>148</v>
      </c>
      <c r="M104" s="363">
        <v>43344</v>
      </c>
      <c r="N104" s="364" t="s">
        <v>86</v>
      </c>
      <c r="O104" s="364" t="s">
        <v>34</v>
      </c>
      <c r="P104" s="364" t="s">
        <v>89</v>
      </c>
      <c r="Q104" s="364" t="s">
        <v>90</v>
      </c>
      <c r="R104" s="364" t="s">
        <v>276</v>
      </c>
      <c r="S104" s="364" t="s">
        <v>402</v>
      </c>
      <c r="T104" s="364" t="s">
        <v>93</v>
      </c>
      <c r="U104" s="364" t="s">
        <v>86</v>
      </c>
      <c r="V104" s="440"/>
    </row>
    <row r="105" spans="1:22" ht="148" thickBot="1">
      <c r="A105" s="904"/>
      <c r="B105" s="183" t="s">
        <v>540</v>
      </c>
      <c r="C105" s="498" t="s">
        <v>541</v>
      </c>
      <c r="D105" s="498" t="s">
        <v>542</v>
      </c>
      <c r="E105" s="498" t="s">
        <v>273</v>
      </c>
      <c r="F105" s="498" t="s">
        <v>21</v>
      </c>
      <c r="G105" s="498">
        <v>2012</v>
      </c>
      <c r="H105" s="498" t="s">
        <v>86</v>
      </c>
      <c r="I105" s="345" t="s">
        <v>26</v>
      </c>
      <c r="J105" s="345">
        <v>114</v>
      </c>
      <c r="K105" s="345" t="s">
        <v>543</v>
      </c>
      <c r="L105" s="345" t="s">
        <v>544</v>
      </c>
      <c r="M105" s="499">
        <v>43405</v>
      </c>
      <c r="N105" s="345" t="s">
        <v>86</v>
      </c>
      <c r="O105" s="345" t="s">
        <v>35</v>
      </c>
      <c r="P105" s="345" t="s">
        <v>89</v>
      </c>
      <c r="Q105" s="345" t="s">
        <v>90</v>
      </c>
      <c r="R105" s="359" t="s">
        <v>276</v>
      </c>
      <c r="S105" s="500" t="s">
        <v>545</v>
      </c>
      <c r="T105" s="500" t="s">
        <v>282</v>
      </c>
      <c r="U105" s="345" t="s">
        <v>86</v>
      </c>
      <c r="V105" s="501" t="s">
        <v>546</v>
      </c>
    </row>
    <row r="106" spans="1:22" ht="60" thickBot="1">
      <c r="A106" s="905"/>
      <c r="B106" s="298" t="s">
        <v>547</v>
      </c>
      <c r="C106" s="502" t="s">
        <v>548</v>
      </c>
      <c r="D106" s="502" t="s">
        <v>549</v>
      </c>
      <c r="E106" s="502" t="s">
        <v>45</v>
      </c>
      <c r="F106" s="502" t="s">
        <v>116</v>
      </c>
      <c r="G106" s="502">
        <v>2005</v>
      </c>
      <c r="H106" s="502" t="s">
        <v>86</v>
      </c>
      <c r="I106" s="503" t="s">
        <v>26</v>
      </c>
      <c r="J106" s="503">
        <v>82.5</v>
      </c>
      <c r="K106" s="503" t="s">
        <v>550</v>
      </c>
      <c r="L106" s="503" t="s">
        <v>148</v>
      </c>
      <c r="M106" s="504">
        <v>43313</v>
      </c>
      <c r="N106" s="503" t="s">
        <v>86</v>
      </c>
      <c r="O106" s="503" t="s">
        <v>54</v>
      </c>
      <c r="P106" s="503" t="s">
        <v>89</v>
      </c>
      <c r="Q106" s="503" t="s">
        <v>90</v>
      </c>
      <c r="R106" s="503" t="s">
        <v>212</v>
      </c>
      <c r="S106" s="505" t="s">
        <v>402</v>
      </c>
      <c r="T106" s="505" t="s">
        <v>93</v>
      </c>
      <c r="U106" s="503" t="s">
        <v>90</v>
      </c>
      <c r="V106" s="506"/>
    </row>
    <row r="109" spans="1:22" ht="30">
      <c r="A109" s="167" t="s">
        <v>551</v>
      </c>
    </row>
    <row r="110" spans="1:22" ht="29.5">
      <c r="A110" s="10" t="s">
        <v>552</v>
      </c>
    </row>
    <row r="111" spans="1:22" ht="29.5">
      <c r="A111" s="10" t="s">
        <v>553</v>
      </c>
    </row>
    <row r="112" spans="1:22" ht="29.5">
      <c r="A112" s="10"/>
    </row>
    <row r="115" spans="1:14" ht="15" thickBot="1"/>
    <row r="116" spans="1:14" ht="29.5">
      <c r="B116" s="900" t="s">
        <v>18</v>
      </c>
      <c r="C116" s="901"/>
      <c r="D116" s="902"/>
      <c r="E116" s="900" t="s">
        <v>554</v>
      </c>
      <c r="F116" s="901"/>
      <c r="G116" s="901"/>
      <c r="H116" s="902"/>
      <c r="I116" s="900" t="s">
        <v>30</v>
      </c>
      <c r="J116" s="901"/>
      <c r="K116" s="901"/>
      <c r="L116" s="901"/>
      <c r="M116" s="901"/>
      <c r="N116" s="902"/>
    </row>
    <row r="117" spans="1:14" ht="29.5">
      <c r="A117" s="193" t="s">
        <v>555</v>
      </c>
      <c r="B117" s="300" t="s">
        <v>21</v>
      </c>
      <c r="C117" s="193" t="s">
        <v>47</v>
      </c>
      <c r="D117" s="301" t="s">
        <v>23</v>
      </c>
      <c r="E117" s="300" t="s">
        <v>25</v>
      </c>
      <c r="F117" s="193" t="s">
        <v>26</v>
      </c>
      <c r="G117" s="193" t="s">
        <v>556</v>
      </c>
      <c r="H117" s="301" t="s">
        <v>28</v>
      </c>
      <c r="I117" s="193" t="s">
        <v>31</v>
      </c>
      <c r="J117" s="193" t="s">
        <v>32</v>
      </c>
      <c r="K117" s="193" t="s">
        <v>557</v>
      </c>
      <c r="L117" s="193" t="s">
        <v>558</v>
      </c>
      <c r="M117" s="193" t="s">
        <v>35</v>
      </c>
      <c r="N117" s="301" t="s">
        <v>28</v>
      </c>
    </row>
    <row r="118" spans="1:14" ht="31.5" thickBot="1">
      <c r="A118" s="193">
        <f>SUM(B118:D118)</f>
        <v>102</v>
      </c>
      <c r="B118" s="302">
        <v>28</v>
      </c>
      <c r="C118" s="305">
        <v>42</v>
      </c>
      <c r="D118" s="306">
        <v>32</v>
      </c>
      <c r="E118" s="307">
        <v>43</v>
      </c>
      <c r="F118" s="308">
        <v>24</v>
      </c>
      <c r="G118" s="308">
        <v>3</v>
      </c>
      <c r="H118" s="309">
        <v>32</v>
      </c>
      <c r="I118" s="303">
        <v>22</v>
      </c>
      <c r="J118" s="303">
        <v>29</v>
      </c>
      <c r="K118" s="303">
        <v>14</v>
      </c>
      <c r="L118" s="303">
        <v>7</v>
      </c>
      <c r="M118" s="303">
        <v>5</v>
      </c>
      <c r="N118" s="304">
        <f>102-SUM(I118:M118)</f>
        <v>25</v>
      </c>
    </row>
    <row r="119" spans="1:14" ht="31">
      <c r="B119" s="311">
        <f t="shared" ref="B119:H119" si="0">B118/$A$118</f>
        <v>0.27450980392156865</v>
      </c>
      <c r="C119" s="311">
        <f t="shared" si="0"/>
        <v>0.41176470588235292</v>
      </c>
      <c r="D119" s="311">
        <f t="shared" si="0"/>
        <v>0.31372549019607843</v>
      </c>
      <c r="E119" s="311">
        <f t="shared" si="0"/>
        <v>0.42156862745098039</v>
      </c>
      <c r="F119" s="311">
        <f t="shared" si="0"/>
        <v>0.23529411764705882</v>
      </c>
      <c r="G119" s="311">
        <f t="shared" si="0"/>
        <v>2.9411764705882353E-2</v>
      </c>
      <c r="H119" s="311">
        <f t="shared" si="0"/>
        <v>0.31372549019607843</v>
      </c>
      <c r="I119" s="310">
        <f t="shared" ref="I119:N119" si="1">I118/$A$118</f>
        <v>0.21568627450980393</v>
      </c>
      <c r="J119" s="310">
        <f t="shared" si="1"/>
        <v>0.28431372549019607</v>
      </c>
      <c r="K119" s="310">
        <f t="shared" si="1"/>
        <v>0.13725490196078433</v>
      </c>
      <c r="L119" s="310">
        <f t="shared" si="1"/>
        <v>6.8627450980392163E-2</v>
      </c>
      <c r="M119" s="310">
        <f t="shared" si="1"/>
        <v>4.9019607843137254E-2</v>
      </c>
      <c r="N119" s="310">
        <f t="shared" si="1"/>
        <v>0.24509803921568626</v>
      </c>
    </row>
    <row r="120" spans="1:14" ht="31">
      <c r="B120" s="172" t="s">
        <v>38</v>
      </c>
      <c r="C120" s="172"/>
      <c r="D120" s="172"/>
      <c r="E120" s="172"/>
      <c r="F120" s="172"/>
      <c r="G120" s="172"/>
      <c r="H120" s="172"/>
      <c r="I120" s="172"/>
      <c r="J120" s="172"/>
      <c r="K120" s="172"/>
      <c r="L120" s="172"/>
      <c r="M120" s="172"/>
      <c r="N120" s="172"/>
    </row>
    <row r="121" spans="1:14" ht="31">
      <c r="B121" s="172" t="s">
        <v>39</v>
      </c>
      <c r="C121" s="172" t="s">
        <v>40</v>
      </c>
      <c r="D121" s="172" t="s">
        <v>41</v>
      </c>
      <c r="E121" s="172" t="s">
        <v>42</v>
      </c>
      <c r="F121" s="172" t="s">
        <v>559</v>
      </c>
      <c r="G121" s="172" t="s">
        <v>44</v>
      </c>
      <c r="H121" s="172"/>
      <c r="I121" s="172"/>
      <c r="J121" s="172"/>
      <c r="K121" s="172"/>
      <c r="L121" s="172"/>
      <c r="M121" s="172"/>
      <c r="N121" s="172"/>
    </row>
    <row r="122" spans="1:14" ht="31">
      <c r="A122" s="10" t="s">
        <v>560</v>
      </c>
      <c r="B122" s="172">
        <v>29</v>
      </c>
      <c r="C122" s="172">
        <v>40</v>
      </c>
      <c r="D122" s="172">
        <v>22</v>
      </c>
      <c r="E122" s="172">
        <v>3</v>
      </c>
      <c r="F122" s="172">
        <v>7</v>
      </c>
      <c r="G122" s="172">
        <v>1</v>
      </c>
      <c r="H122" s="172"/>
      <c r="I122" s="172"/>
      <c r="J122" s="172"/>
      <c r="K122" s="172"/>
      <c r="L122" s="172"/>
      <c r="M122" s="172"/>
      <c r="N122" s="172"/>
    </row>
    <row r="123" spans="1:14" ht="31">
      <c r="A123" s="10" t="s">
        <v>561</v>
      </c>
      <c r="B123" s="310">
        <f t="shared" ref="B123:G123" si="2">B122/$A$118</f>
        <v>0.28431372549019607</v>
      </c>
      <c r="C123" s="310">
        <f t="shared" si="2"/>
        <v>0.39215686274509803</v>
      </c>
      <c r="D123" s="310">
        <f t="shared" si="2"/>
        <v>0.21568627450980393</v>
      </c>
      <c r="E123" s="310">
        <f t="shared" si="2"/>
        <v>2.9411764705882353E-2</v>
      </c>
      <c r="F123" s="310">
        <f t="shared" si="2"/>
        <v>6.8627450980392163E-2</v>
      </c>
      <c r="G123" s="310">
        <f t="shared" si="2"/>
        <v>9.8039215686274508E-3</v>
      </c>
      <c r="H123" s="172"/>
      <c r="I123" s="172"/>
      <c r="J123" s="172"/>
      <c r="K123" s="172"/>
      <c r="L123" s="172"/>
      <c r="M123" s="172"/>
      <c r="N123" s="172"/>
    </row>
    <row r="124" spans="1:14" ht="31">
      <c r="B124" s="172"/>
      <c r="C124" s="172"/>
      <c r="D124" s="172"/>
      <c r="E124" s="172"/>
      <c r="F124" s="172"/>
      <c r="G124" s="172"/>
      <c r="H124" s="172"/>
      <c r="I124" s="172"/>
      <c r="J124" s="172"/>
      <c r="K124" s="172"/>
      <c r="L124" s="172"/>
      <c r="M124" s="172"/>
      <c r="N124" s="172"/>
    </row>
    <row r="125" spans="1:14" ht="31" hidden="1">
      <c r="B125" s="172" t="s">
        <v>562</v>
      </c>
      <c r="C125" s="172"/>
      <c r="D125" s="172"/>
      <c r="E125" s="172"/>
      <c r="F125" s="172"/>
      <c r="G125" s="172"/>
      <c r="H125" s="172"/>
      <c r="I125" s="172"/>
      <c r="J125" s="172"/>
      <c r="K125" s="172"/>
      <c r="L125" s="172"/>
      <c r="M125" s="172"/>
      <c r="N125" s="172"/>
    </row>
    <row r="126" spans="1:14" ht="31" hidden="1">
      <c r="B126" s="172" t="s">
        <v>563</v>
      </c>
      <c r="C126" s="172"/>
      <c r="D126" s="172"/>
      <c r="E126" s="172"/>
      <c r="F126" s="172"/>
      <c r="G126" s="172"/>
      <c r="H126" s="172"/>
      <c r="I126" s="172"/>
      <c r="J126" s="172"/>
      <c r="K126" s="172"/>
      <c r="L126" s="172"/>
      <c r="M126" s="172"/>
      <c r="N126" s="172"/>
    </row>
    <row r="127" spans="1:14" ht="31" hidden="1">
      <c r="B127" s="172" t="s">
        <v>564</v>
      </c>
      <c r="C127" s="172"/>
      <c r="D127" s="172"/>
      <c r="E127" s="172"/>
      <c r="F127" s="172"/>
      <c r="G127" s="172"/>
      <c r="H127" s="172"/>
      <c r="I127" s="172"/>
      <c r="J127" s="172"/>
      <c r="K127" s="172"/>
      <c r="L127" s="172"/>
      <c r="M127" s="172"/>
      <c r="N127" s="172"/>
    </row>
  </sheetData>
  <mergeCells count="29">
    <mergeCell ref="I116:N116"/>
    <mergeCell ref="B101:B102"/>
    <mergeCell ref="A100:A106"/>
    <mergeCell ref="B116:D116"/>
    <mergeCell ref="E116:H116"/>
    <mergeCell ref="A99:V99"/>
    <mergeCell ref="B70:B73"/>
    <mergeCell ref="B53:B69"/>
    <mergeCell ref="B78:B80"/>
    <mergeCell ref="B41:B46"/>
    <mergeCell ref="B47:B51"/>
    <mergeCell ref="B82:B83"/>
    <mergeCell ref="B85:B88"/>
    <mergeCell ref="B90:B91"/>
    <mergeCell ref="B92:B98"/>
    <mergeCell ref="A29:A98"/>
    <mergeCell ref="B36:B37"/>
    <mergeCell ref="B25:B27"/>
    <mergeCell ref="A6:A27"/>
    <mergeCell ref="B29:B35"/>
    <mergeCell ref="B38:B39"/>
    <mergeCell ref="A28:V28"/>
    <mergeCell ref="B8:B17"/>
    <mergeCell ref="B18:B24"/>
    <mergeCell ref="B2:B3"/>
    <mergeCell ref="V2:V3"/>
    <mergeCell ref="A2:A4"/>
    <mergeCell ref="A5:V5"/>
    <mergeCell ref="B6:B7"/>
  </mergeCells>
  <dataValidations count="6">
    <dataValidation type="list" allowBlank="1" showInputMessage="1" showErrorMessage="1" sqref="Q7:Q17 P18:P24 P2:P4 P29:P39 P54:P69 P76:P77 P100:P106 P74" xr:uid="{00000000-0002-0000-0600-000000000000}">
      <formula1>"ANCOLD, Canadian Dam Association, State of Nevada Division of Water Resources, N/A"</formula1>
    </dataValidation>
    <dataValidation type="list" allowBlank="1" showInputMessage="1" showErrorMessage="1" sqref="U7:U17 T18:T24 T2:T4 T29:T39 T54:T69 T76:T77 T106 T100:T103 T74" xr:uid="{00000000-0002-0000-0600-000001000000}">
      <formula1>"Yes and Yes, Yes and No, No and No"</formula1>
    </dataValidation>
    <dataValidation type="list" allowBlank="1" showInputMessage="1" showErrorMessage="1" sqref="S7:S17 R18:R24 R2:R4 R29:R39 R54:R69 R76:R77 R74" xr:uid="{00000000-0002-0000-0600-000002000000}">
      <formula1>"Internal/In House Engineering Specialist, External Engineering Support, Both"</formula1>
    </dataValidation>
    <dataValidation type="list" allowBlank="1" showInputMessage="1" showErrorMessage="1" sqref="H18:H24 R7:R17 I7:I17 Q18:Q24 U18:U24 N18:N24 U74 H2:H4 U2:U4 N2:N4 Q2:Q4 U29:U39 N29:N39 Q29:Q39 H29:H39 U54:U69 H54:H69 Q54:Q69 N54:N69 N76:N77 Q76:Q77 H76:H77 U76:U77 Q100:Q106 N100:N106 U100:U106 H100:H106 N74 Q74 H74 O11:O17" xr:uid="{00000000-0002-0000-0600-000003000000}">
      <formula1>"Yes, No"</formula1>
    </dataValidation>
    <dataValidation type="list" allowBlank="1" showInputMessage="1" showErrorMessage="1" sqref="G7:G17 F18:F24 F2:F4 F29:F39 F54:F69 F100:F106 F74 F76:F82" xr:uid="{00000000-0002-0000-0600-000004000000}">
      <formula1>"Active, Inactive/Care and Maintenance, Closed, Under Construction, Not Applicable (Water Dam)"</formula1>
    </dataValidation>
    <dataValidation type="list" allowBlank="1" showInputMessage="1" showErrorMessage="1" sqref="F7:F17 E18:E24 E2:E4 E29:E39 E54:E69 E76:E77 E100:E106 E74" xr:uid="{00000000-0002-0000-0600-000005000000}">
      <formula1>"Owned and Operated, Subsidiary, JV, NOJV"</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258F4-1531-440D-B224-B2C3B2D07305}">
  <dimension ref="A1:W104"/>
  <sheetViews>
    <sheetView view="pageBreakPreview" zoomScale="60" zoomScaleNormal="50" zoomScalePageLayoutView="10" workbookViewId="0">
      <selection activeCell="A2" sqref="A2:A4"/>
    </sheetView>
  </sheetViews>
  <sheetFormatPr defaultColWidth="9.1796875" defaultRowHeight="18"/>
  <cols>
    <col min="1" max="1" width="22.81640625" style="516" customWidth="1"/>
    <col min="2" max="2" width="45.54296875" style="516" customWidth="1"/>
    <col min="3" max="3" width="38.453125" style="516" customWidth="1"/>
    <col min="4" max="4" width="39.81640625" style="516" hidden="1" customWidth="1"/>
    <col min="5" max="5" width="24.453125" style="516" hidden="1" customWidth="1"/>
    <col min="6" max="6" width="31.54296875" style="516" customWidth="1"/>
    <col min="7" max="7" width="19" style="516" hidden="1" customWidth="1"/>
    <col min="8" max="8" width="24" style="516" customWidth="1"/>
    <col min="9" max="9" width="38.453125" style="516" customWidth="1"/>
    <col min="10" max="10" width="28.453125" style="516" customWidth="1"/>
    <col min="11" max="11" width="22.54296875" style="516" customWidth="1"/>
    <col min="12" max="12" width="25.453125" style="516" customWidth="1"/>
    <col min="13" max="13" width="23.1796875" style="516" customWidth="1"/>
    <col min="14" max="14" width="40" style="516" customWidth="1"/>
    <col min="15" max="15" width="24.453125" style="516" customWidth="1"/>
    <col min="16" max="16" width="25.453125" style="516" customWidth="1"/>
    <col min="17" max="17" width="30.54296875" style="516" customWidth="1"/>
    <col min="18" max="18" width="38.81640625" style="516" customWidth="1"/>
    <col min="19" max="19" width="30.81640625" style="516" customWidth="1"/>
    <col min="20" max="20" width="43.1796875" style="516" customWidth="1"/>
    <col min="21" max="21" width="28.1796875" style="516" customWidth="1"/>
    <col min="22" max="22" width="25.453125" style="516" customWidth="1"/>
    <col min="23" max="23" width="65.54296875" style="516" customWidth="1"/>
    <col min="24" max="16384" width="9.1796875" style="516"/>
  </cols>
  <sheetData>
    <row r="1" spans="1:23" s="613" customFormat="1" ht="211.5" customHeight="1" thickBot="1">
      <c r="A1" s="511" t="s">
        <v>61</v>
      </c>
      <c r="B1" s="512" t="s">
        <v>62</v>
      </c>
      <c r="C1" s="512" t="s">
        <v>565</v>
      </c>
      <c r="D1" s="512" t="s">
        <v>566</v>
      </c>
      <c r="E1" s="512" t="s">
        <v>567</v>
      </c>
      <c r="F1" s="512" t="s">
        <v>568</v>
      </c>
      <c r="G1" s="512" t="s">
        <v>569</v>
      </c>
      <c r="H1" s="512" t="s">
        <v>570</v>
      </c>
      <c r="I1" s="512" t="s">
        <v>571</v>
      </c>
      <c r="J1" s="512" t="s">
        <v>572</v>
      </c>
      <c r="K1" s="512" t="s">
        <v>573</v>
      </c>
      <c r="L1" s="512" t="s">
        <v>574</v>
      </c>
      <c r="M1" s="512" t="s">
        <v>575</v>
      </c>
      <c r="N1" s="512" t="s">
        <v>576</v>
      </c>
      <c r="O1" s="512" t="s">
        <v>577</v>
      </c>
      <c r="P1" s="512" t="s">
        <v>578</v>
      </c>
      <c r="Q1" s="512" t="s">
        <v>579</v>
      </c>
      <c r="R1" s="512" t="s">
        <v>580</v>
      </c>
      <c r="S1" s="512" t="s">
        <v>581</v>
      </c>
      <c r="T1" s="512" t="s">
        <v>582</v>
      </c>
      <c r="U1" s="512" t="s">
        <v>583</v>
      </c>
      <c r="V1" s="512" t="s">
        <v>584</v>
      </c>
      <c r="W1" s="512" t="s">
        <v>585</v>
      </c>
    </row>
    <row r="2" spans="1:23" ht="51" customHeight="1" thickBot="1">
      <c r="A2" s="932" t="s">
        <v>42</v>
      </c>
      <c r="B2" s="935" t="s">
        <v>586</v>
      </c>
      <c r="C2" s="513" t="s">
        <v>84</v>
      </c>
      <c r="D2" s="514" t="s">
        <v>85</v>
      </c>
      <c r="E2" s="514" t="s">
        <v>45</v>
      </c>
      <c r="F2" s="514" t="s">
        <v>21</v>
      </c>
      <c r="G2" s="514">
        <v>2013</v>
      </c>
      <c r="H2" s="514" t="s">
        <v>86</v>
      </c>
      <c r="I2" s="513" t="s">
        <v>26</v>
      </c>
      <c r="J2" s="514" t="s">
        <v>26</v>
      </c>
      <c r="K2" s="514">
        <v>36</v>
      </c>
      <c r="L2" s="515" t="s">
        <v>87</v>
      </c>
      <c r="M2" s="515" t="s">
        <v>88</v>
      </c>
      <c r="N2" s="681">
        <v>44044</v>
      </c>
      <c r="O2" s="682" t="s">
        <v>86</v>
      </c>
      <c r="P2" s="682" t="s">
        <v>34</v>
      </c>
      <c r="Q2" s="514" t="s">
        <v>89</v>
      </c>
      <c r="R2" s="514" t="s">
        <v>90</v>
      </c>
      <c r="S2" s="692" t="s">
        <v>276</v>
      </c>
      <c r="T2" s="681" t="s">
        <v>92</v>
      </c>
      <c r="U2" s="514" t="s">
        <v>93</v>
      </c>
      <c r="V2" s="514" t="s">
        <v>86</v>
      </c>
      <c r="W2" s="730"/>
    </row>
    <row r="3" spans="1:23" ht="51" customHeight="1" thickBot="1">
      <c r="A3" s="933"/>
      <c r="B3" s="935"/>
      <c r="C3" s="517" t="s">
        <v>95</v>
      </c>
      <c r="D3" s="518" t="s">
        <v>85</v>
      </c>
      <c r="E3" s="518" t="s">
        <v>45</v>
      </c>
      <c r="F3" s="518" t="s">
        <v>21</v>
      </c>
      <c r="G3" s="518">
        <v>2019</v>
      </c>
      <c r="H3" s="518" t="s">
        <v>86</v>
      </c>
      <c r="I3" s="513" t="s">
        <v>26</v>
      </c>
      <c r="J3" s="519" t="s">
        <v>26</v>
      </c>
      <c r="K3" s="518">
        <v>45</v>
      </c>
      <c r="L3" s="684" t="s">
        <v>220</v>
      </c>
      <c r="M3" s="684" t="s">
        <v>587</v>
      </c>
      <c r="N3" s="683">
        <v>44044</v>
      </c>
      <c r="O3" s="684" t="s">
        <v>86</v>
      </c>
      <c r="P3" s="684" t="s">
        <v>34</v>
      </c>
      <c r="Q3" s="518" t="s">
        <v>89</v>
      </c>
      <c r="R3" s="518" t="s">
        <v>90</v>
      </c>
      <c r="S3" s="692" t="s">
        <v>276</v>
      </c>
      <c r="T3" s="684" t="s">
        <v>92</v>
      </c>
      <c r="U3" s="518" t="s">
        <v>93</v>
      </c>
      <c r="V3" s="518" t="s">
        <v>86</v>
      </c>
      <c r="W3" s="731"/>
    </row>
    <row r="4" spans="1:23" ht="51" customHeight="1" thickTop="1" thickBot="1">
      <c r="A4" s="934"/>
      <c r="B4" s="520" t="s">
        <v>588</v>
      </c>
      <c r="C4" s="521" t="s">
        <v>99</v>
      </c>
      <c r="D4" s="521" t="s">
        <v>100</v>
      </c>
      <c r="E4" s="521" t="s">
        <v>45</v>
      </c>
      <c r="F4" s="521" t="s">
        <v>21</v>
      </c>
      <c r="G4" s="521">
        <v>2006</v>
      </c>
      <c r="H4" s="521" t="s">
        <v>86</v>
      </c>
      <c r="I4" s="521" t="s">
        <v>589</v>
      </c>
      <c r="J4" s="666" t="s">
        <v>26</v>
      </c>
      <c r="K4" s="521">
        <v>40</v>
      </c>
      <c r="L4" s="666" t="s">
        <v>590</v>
      </c>
      <c r="M4" s="666" t="s">
        <v>591</v>
      </c>
      <c r="N4" s="685">
        <v>44044</v>
      </c>
      <c r="O4" s="666" t="s">
        <v>86</v>
      </c>
      <c r="P4" s="666" t="s">
        <v>35</v>
      </c>
      <c r="Q4" s="521" t="s">
        <v>89</v>
      </c>
      <c r="R4" s="521" t="s">
        <v>90</v>
      </c>
      <c r="S4" s="693" t="s">
        <v>276</v>
      </c>
      <c r="T4" s="666" t="s">
        <v>104</v>
      </c>
      <c r="U4" s="521" t="s">
        <v>93</v>
      </c>
      <c r="V4" s="521" t="s">
        <v>86</v>
      </c>
      <c r="W4" s="522"/>
    </row>
    <row r="5" spans="1:23" ht="51.75" customHeight="1" thickTop="1" thickBot="1">
      <c r="A5" s="936" t="s">
        <v>58</v>
      </c>
      <c r="B5" s="938" t="s">
        <v>592</v>
      </c>
      <c r="C5" s="523" t="s">
        <v>106</v>
      </c>
      <c r="D5" s="524" t="s">
        <v>107</v>
      </c>
      <c r="E5" s="526" t="s">
        <v>45</v>
      </c>
      <c r="F5" s="525" t="s">
        <v>21</v>
      </c>
      <c r="G5" s="525">
        <v>2009</v>
      </c>
      <c r="H5" s="524" t="s">
        <v>86</v>
      </c>
      <c r="I5" s="523" t="s">
        <v>28</v>
      </c>
      <c r="J5" s="667" t="s">
        <v>416</v>
      </c>
      <c r="K5" s="526">
        <v>68</v>
      </c>
      <c r="L5" s="526" t="s">
        <v>108</v>
      </c>
      <c r="M5" s="526" t="s">
        <v>109</v>
      </c>
      <c r="N5" s="725">
        <v>44105</v>
      </c>
      <c r="O5" s="667" t="s">
        <v>86</v>
      </c>
      <c r="P5" s="667" t="s">
        <v>55</v>
      </c>
      <c r="Q5" s="526" t="s">
        <v>111</v>
      </c>
      <c r="R5" s="526" t="s">
        <v>90</v>
      </c>
      <c r="S5" s="694" t="s">
        <v>276</v>
      </c>
      <c r="T5" s="667" t="s">
        <v>593</v>
      </c>
      <c r="U5" s="526" t="s">
        <v>93</v>
      </c>
      <c r="V5" s="526" t="s">
        <v>86</v>
      </c>
      <c r="W5" s="614"/>
    </row>
    <row r="6" spans="1:23" ht="51" customHeight="1" thickTop="1" thickBot="1">
      <c r="A6" s="937"/>
      <c r="B6" s="939"/>
      <c r="C6" s="527" t="s">
        <v>113</v>
      </c>
      <c r="D6" s="528" t="s">
        <v>114</v>
      </c>
      <c r="E6" s="665" t="s">
        <v>45</v>
      </c>
      <c r="F6" s="684" t="s">
        <v>116</v>
      </c>
      <c r="G6" s="528">
        <v>1987</v>
      </c>
      <c r="H6" s="528" t="s">
        <v>86</v>
      </c>
      <c r="I6" s="527" t="s">
        <v>25</v>
      </c>
      <c r="J6" s="529" t="s">
        <v>25</v>
      </c>
      <c r="K6" s="529">
        <v>27</v>
      </c>
      <c r="L6" s="530" t="s">
        <v>117</v>
      </c>
      <c r="M6" s="530" t="s">
        <v>117</v>
      </c>
      <c r="N6" s="686">
        <v>44013</v>
      </c>
      <c r="O6" s="665" t="s">
        <v>90</v>
      </c>
      <c r="P6" s="665" t="s">
        <v>56</v>
      </c>
      <c r="Q6" s="529" t="s">
        <v>111</v>
      </c>
      <c r="R6" s="529" t="s">
        <v>90</v>
      </c>
      <c r="S6" s="692" t="s">
        <v>276</v>
      </c>
      <c r="T6" s="665" t="s">
        <v>118</v>
      </c>
      <c r="U6" s="529" t="s">
        <v>93</v>
      </c>
      <c r="V6" s="529" t="s">
        <v>86</v>
      </c>
      <c r="W6" s="615" t="s">
        <v>119</v>
      </c>
    </row>
    <row r="7" spans="1:23" ht="51.75" customHeight="1" thickTop="1" thickBot="1">
      <c r="A7" s="937"/>
      <c r="B7" s="940" t="s">
        <v>594</v>
      </c>
      <c r="C7" s="531" t="s">
        <v>174</v>
      </c>
      <c r="D7" s="532" t="s">
        <v>175</v>
      </c>
      <c r="E7" s="532" t="s">
        <v>45</v>
      </c>
      <c r="F7" s="532" t="s">
        <v>21</v>
      </c>
      <c r="G7" s="532">
        <v>2012</v>
      </c>
      <c r="H7" s="532" t="s">
        <v>86</v>
      </c>
      <c r="I7" s="531" t="s">
        <v>25</v>
      </c>
      <c r="J7" s="533" t="s">
        <v>124</v>
      </c>
      <c r="K7" s="533">
        <v>15</v>
      </c>
      <c r="L7" s="533" t="s">
        <v>176</v>
      </c>
      <c r="M7" s="696" t="s">
        <v>530</v>
      </c>
      <c r="N7" s="732">
        <v>44256</v>
      </c>
      <c r="O7" s="533" t="s">
        <v>86</v>
      </c>
      <c r="P7" s="533" t="s">
        <v>54</v>
      </c>
      <c r="Q7" s="533" t="s">
        <v>111</v>
      </c>
      <c r="R7" s="533" t="s">
        <v>90</v>
      </c>
      <c r="S7" s="695" t="s">
        <v>276</v>
      </c>
      <c r="T7" s="696" t="s">
        <v>595</v>
      </c>
      <c r="U7" s="533" t="s">
        <v>93</v>
      </c>
      <c r="V7" s="533" t="s">
        <v>86</v>
      </c>
      <c r="W7" s="616"/>
    </row>
    <row r="8" spans="1:23" ht="51.75" customHeight="1" thickTop="1" thickBot="1">
      <c r="A8" s="937"/>
      <c r="B8" s="940"/>
      <c r="C8" s="534" t="s">
        <v>179</v>
      </c>
      <c r="D8" s="535" t="s">
        <v>180</v>
      </c>
      <c r="E8" s="535" t="s">
        <v>45</v>
      </c>
      <c r="F8" s="537" t="s">
        <v>21</v>
      </c>
      <c r="G8" s="535">
        <v>1999</v>
      </c>
      <c r="H8" s="535" t="s">
        <v>86</v>
      </c>
      <c r="I8" s="534" t="s">
        <v>25</v>
      </c>
      <c r="J8" s="536" t="s">
        <v>124</v>
      </c>
      <c r="K8" s="536">
        <v>15</v>
      </c>
      <c r="L8" s="536" t="s">
        <v>176</v>
      </c>
      <c r="M8" s="538" t="s">
        <v>176</v>
      </c>
      <c r="N8" s="732">
        <v>44256</v>
      </c>
      <c r="O8" s="536" t="s">
        <v>86</v>
      </c>
      <c r="P8" s="538" t="s">
        <v>56</v>
      </c>
      <c r="Q8" s="536" t="s">
        <v>111</v>
      </c>
      <c r="R8" s="536" t="s">
        <v>90</v>
      </c>
      <c r="S8" s="695" t="s">
        <v>276</v>
      </c>
      <c r="T8" s="538" t="s">
        <v>595</v>
      </c>
      <c r="U8" s="536" t="s">
        <v>93</v>
      </c>
      <c r="V8" s="536" t="s">
        <v>86</v>
      </c>
      <c r="W8" s="617" t="s">
        <v>181</v>
      </c>
    </row>
    <row r="9" spans="1:23" ht="113.25" customHeight="1" thickTop="1" thickBot="1">
      <c r="A9" s="937"/>
      <c r="B9" s="940"/>
      <c r="C9" s="534" t="s">
        <v>182</v>
      </c>
      <c r="D9" s="535" t="s">
        <v>183</v>
      </c>
      <c r="E9" s="535" t="s">
        <v>45</v>
      </c>
      <c r="F9" s="537" t="s">
        <v>184</v>
      </c>
      <c r="G9" s="535">
        <v>1986</v>
      </c>
      <c r="H9" s="535" t="s">
        <v>86</v>
      </c>
      <c r="I9" s="534" t="s">
        <v>25</v>
      </c>
      <c r="J9" s="536" t="s">
        <v>25</v>
      </c>
      <c r="K9" s="536">
        <v>15</v>
      </c>
      <c r="L9" s="536" t="s">
        <v>185</v>
      </c>
      <c r="M9" s="538" t="s">
        <v>186</v>
      </c>
      <c r="N9" s="732">
        <v>44256</v>
      </c>
      <c r="O9" s="536" t="s">
        <v>90</v>
      </c>
      <c r="P9" s="536" t="s">
        <v>54</v>
      </c>
      <c r="Q9" s="536" t="s">
        <v>111</v>
      </c>
      <c r="R9" s="536" t="s">
        <v>90</v>
      </c>
      <c r="S9" s="695" t="s">
        <v>276</v>
      </c>
      <c r="T9" s="538" t="s">
        <v>90</v>
      </c>
      <c r="U9" s="536" t="s">
        <v>93</v>
      </c>
      <c r="V9" s="536" t="s">
        <v>86</v>
      </c>
      <c r="W9" s="617" t="s">
        <v>187</v>
      </c>
    </row>
    <row r="10" spans="1:23" ht="50.25" customHeight="1" thickTop="1" thickBot="1">
      <c r="A10" s="937"/>
      <c r="B10" s="940"/>
      <c r="C10" s="534" t="s">
        <v>188</v>
      </c>
      <c r="D10" s="535" t="s">
        <v>189</v>
      </c>
      <c r="E10" s="535" t="s">
        <v>45</v>
      </c>
      <c r="F10" s="535" t="s">
        <v>21</v>
      </c>
      <c r="G10" s="535">
        <v>2000</v>
      </c>
      <c r="H10" s="535" t="s">
        <v>86</v>
      </c>
      <c r="I10" s="534" t="s">
        <v>28</v>
      </c>
      <c r="J10" s="536" t="s">
        <v>190</v>
      </c>
      <c r="K10" s="538">
        <v>6</v>
      </c>
      <c r="L10" s="536" t="s">
        <v>191</v>
      </c>
      <c r="M10" s="538" t="s">
        <v>191</v>
      </c>
      <c r="N10" s="732">
        <v>44256</v>
      </c>
      <c r="O10" s="536" t="s">
        <v>86</v>
      </c>
      <c r="P10" s="536" t="s">
        <v>54</v>
      </c>
      <c r="Q10" s="536" t="s">
        <v>111</v>
      </c>
      <c r="R10" s="536" t="s">
        <v>90</v>
      </c>
      <c r="S10" s="695" t="s">
        <v>276</v>
      </c>
      <c r="T10" s="538" t="s">
        <v>90</v>
      </c>
      <c r="U10" s="536" t="s">
        <v>93</v>
      </c>
      <c r="V10" s="536" t="s">
        <v>86</v>
      </c>
      <c r="W10" s="617"/>
    </row>
    <row r="11" spans="1:23" ht="51.75" customHeight="1" thickTop="1" thickBot="1">
      <c r="A11" s="937"/>
      <c r="B11" s="940"/>
      <c r="C11" s="534" t="s">
        <v>192</v>
      </c>
      <c r="D11" s="535" t="s">
        <v>193</v>
      </c>
      <c r="E11" s="535" t="s">
        <v>45</v>
      </c>
      <c r="F11" s="535" t="s">
        <v>116</v>
      </c>
      <c r="G11" s="535">
        <v>2003</v>
      </c>
      <c r="H11" s="535" t="s">
        <v>86</v>
      </c>
      <c r="I11" s="534" t="s">
        <v>28</v>
      </c>
      <c r="J11" s="536" t="s">
        <v>190</v>
      </c>
      <c r="K11" s="538">
        <v>12</v>
      </c>
      <c r="L11" s="536" t="s">
        <v>194</v>
      </c>
      <c r="M11" s="538" t="s">
        <v>194</v>
      </c>
      <c r="N11" s="732">
        <v>44256</v>
      </c>
      <c r="O11" s="536" t="s">
        <v>86</v>
      </c>
      <c r="P11" s="536" t="s">
        <v>54</v>
      </c>
      <c r="Q11" s="536" t="s">
        <v>111</v>
      </c>
      <c r="R11" s="536" t="s">
        <v>90</v>
      </c>
      <c r="S11" s="695" t="s">
        <v>276</v>
      </c>
      <c r="T11" s="538" t="s">
        <v>90</v>
      </c>
      <c r="U11" s="536" t="s">
        <v>93</v>
      </c>
      <c r="V11" s="536" t="s">
        <v>86</v>
      </c>
      <c r="W11" s="617"/>
    </row>
    <row r="12" spans="1:23" ht="60" customHeight="1" thickTop="1" thickBot="1">
      <c r="A12" s="937"/>
      <c r="B12" s="940"/>
      <c r="C12" s="534" t="s">
        <v>195</v>
      </c>
      <c r="D12" s="535" t="s">
        <v>180</v>
      </c>
      <c r="E12" s="535" t="s">
        <v>45</v>
      </c>
      <c r="F12" s="535" t="s">
        <v>196</v>
      </c>
      <c r="G12" s="535">
        <v>2007</v>
      </c>
      <c r="H12" s="535" t="s">
        <v>86</v>
      </c>
      <c r="I12" s="534" t="s">
        <v>28</v>
      </c>
      <c r="J12" s="536" t="s">
        <v>190</v>
      </c>
      <c r="K12" s="538">
        <v>3</v>
      </c>
      <c r="L12" s="536" t="s">
        <v>197</v>
      </c>
      <c r="M12" s="538" t="s">
        <v>197</v>
      </c>
      <c r="N12" s="732">
        <v>44256</v>
      </c>
      <c r="O12" s="536" t="s">
        <v>86</v>
      </c>
      <c r="P12" s="536" t="s">
        <v>54</v>
      </c>
      <c r="Q12" s="536" t="s">
        <v>111</v>
      </c>
      <c r="R12" s="536" t="s">
        <v>90</v>
      </c>
      <c r="S12" s="695" t="s">
        <v>276</v>
      </c>
      <c r="T12" s="538" t="s">
        <v>90</v>
      </c>
      <c r="U12" s="536" t="s">
        <v>93</v>
      </c>
      <c r="V12" s="536" t="s">
        <v>86</v>
      </c>
      <c r="W12" s="617" t="s">
        <v>199</v>
      </c>
    </row>
    <row r="13" spans="1:23" ht="93.75" customHeight="1" thickTop="1" thickBot="1">
      <c r="A13" s="937"/>
      <c r="B13" s="940"/>
      <c r="C13" s="559" t="s">
        <v>200</v>
      </c>
      <c r="D13" s="560" t="s">
        <v>596</v>
      </c>
      <c r="E13" s="560" t="s">
        <v>45</v>
      </c>
      <c r="F13" s="560" t="s">
        <v>196</v>
      </c>
      <c r="G13" s="560">
        <v>1996</v>
      </c>
      <c r="H13" s="560" t="s">
        <v>86</v>
      </c>
      <c r="I13" s="559" t="s">
        <v>28</v>
      </c>
      <c r="J13" s="561" t="s">
        <v>190</v>
      </c>
      <c r="K13" s="561" t="s">
        <v>202</v>
      </c>
      <c r="L13" s="562" t="s">
        <v>203</v>
      </c>
      <c r="M13" s="562" t="s">
        <v>203</v>
      </c>
      <c r="N13" s="732">
        <v>44256</v>
      </c>
      <c r="O13" s="561" t="s">
        <v>90</v>
      </c>
      <c r="P13" s="561" t="s">
        <v>57</v>
      </c>
      <c r="Q13" s="561" t="s">
        <v>150</v>
      </c>
      <c r="R13" s="561" t="s">
        <v>90</v>
      </c>
      <c r="S13" s="695" t="s">
        <v>276</v>
      </c>
      <c r="T13" s="562" t="s">
        <v>90</v>
      </c>
      <c r="U13" s="561" t="s">
        <v>93</v>
      </c>
      <c r="V13" s="561" t="s">
        <v>86</v>
      </c>
      <c r="W13" s="618" t="s">
        <v>597</v>
      </c>
    </row>
    <row r="14" spans="1:23" ht="51" hidden="1" customHeight="1" thickTop="1" thickBot="1">
      <c r="A14" s="917" t="s">
        <v>59</v>
      </c>
      <c r="B14" s="919" t="s">
        <v>598</v>
      </c>
      <c r="C14" s="662" t="s">
        <v>222</v>
      </c>
      <c r="D14" s="564" t="s">
        <v>223</v>
      </c>
      <c r="E14" s="726" t="s">
        <v>273</v>
      </c>
      <c r="F14" s="564" t="s">
        <v>224</v>
      </c>
      <c r="G14" s="564">
        <v>1965</v>
      </c>
      <c r="H14" s="564" t="s">
        <v>86</v>
      </c>
      <c r="I14" s="662" t="s">
        <v>222</v>
      </c>
      <c r="J14" s="565" t="s">
        <v>225</v>
      </c>
      <c r="K14" s="565">
        <v>90</v>
      </c>
      <c r="L14" s="565" t="s">
        <v>177</v>
      </c>
      <c r="M14" s="565" t="s">
        <v>177</v>
      </c>
      <c r="N14" s="566">
        <v>43344</v>
      </c>
      <c r="O14" s="565" t="s">
        <v>90</v>
      </c>
      <c r="P14" s="565" t="s">
        <v>54</v>
      </c>
      <c r="Q14" s="565" t="s">
        <v>226</v>
      </c>
      <c r="R14" s="565" t="s">
        <v>90</v>
      </c>
      <c r="S14" s="695" t="s">
        <v>276</v>
      </c>
      <c r="T14" s="697" t="s">
        <v>90</v>
      </c>
      <c r="U14" s="565" t="s">
        <v>93</v>
      </c>
      <c r="V14" s="568" t="s">
        <v>86</v>
      </c>
      <c r="W14" s="619" t="s">
        <v>227</v>
      </c>
    </row>
    <row r="15" spans="1:23" ht="75" hidden="1" customHeight="1" thickBot="1">
      <c r="A15" s="918"/>
      <c r="B15" s="920"/>
      <c r="C15" s="663" t="s">
        <v>228</v>
      </c>
      <c r="D15" s="567" t="s">
        <v>229</v>
      </c>
      <c r="E15" s="727" t="s">
        <v>273</v>
      </c>
      <c r="F15" s="567" t="s">
        <v>116</v>
      </c>
      <c r="G15" s="567">
        <v>1992</v>
      </c>
      <c r="H15" s="567" t="s">
        <v>86</v>
      </c>
      <c r="I15" s="663" t="s">
        <v>228</v>
      </c>
      <c r="J15" s="568" t="s">
        <v>26</v>
      </c>
      <c r="K15" s="568">
        <v>195</v>
      </c>
      <c r="L15" s="568" t="s">
        <v>230</v>
      </c>
      <c r="M15" s="568" t="s">
        <v>230</v>
      </c>
      <c r="N15" s="569">
        <v>43344</v>
      </c>
      <c r="O15" s="568" t="s">
        <v>86</v>
      </c>
      <c r="P15" s="568" t="s">
        <v>54</v>
      </c>
      <c r="Q15" s="568" t="s">
        <v>226</v>
      </c>
      <c r="R15" s="568" t="s">
        <v>90</v>
      </c>
      <c r="S15" s="695" t="s">
        <v>276</v>
      </c>
      <c r="T15" s="698" t="s">
        <v>231</v>
      </c>
      <c r="U15" s="568" t="s">
        <v>93</v>
      </c>
      <c r="V15" s="568" t="s">
        <v>86</v>
      </c>
      <c r="W15" s="578" t="s">
        <v>232</v>
      </c>
    </row>
    <row r="16" spans="1:23" ht="51" hidden="1" customHeight="1" thickBot="1">
      <c r="A16" s="918"/>
      <c r="B16" s="920"/>
      <c r="C16" s="663" t="s">
        <v>233</v>
      </c>
      <c r="D16" s="567" t="s">
        <v>234</v>
      </c>
      <c r="E16" s="727" t="s">
        <v>273</v>
      </c>
      <c r="F16" s="567" t="s">
        <v>224</v>
      </c>
      <c r="G16" s="567">
        <v>1987</v>
      </c>
      <c r="H16" s="567" t="s">
        <v>86</v>
      </c>
      <c r="I16" s="663" t="s">
        <v>233</v>
      </c>
      <c r="J16" s="568" t="s">
        <v>26</v>
      </c>
      <c r="K16" s="568">
        <v>107</v>
      </c>
      <c r="L16" s="568" t="s">
        <v>235</v>
      </c>
      <c r="M16" s="568" t="s">
        <v>235</v>
      </c>
      <c r="N16" s="570">
        <v>43344</v>
      </c>
      <c r="O16" s="567" t="s">
        <v>86</v>
      </c>
      <c r="P16" s="567" t="s">
        <v>54</v>
      </c>
      <c r="Q16" s="567" t="s">
        <v>226</v>
      </c>
      <c r="R16" s="567" t="s">
        <v>90</v>
      </c>
      <c r="S16" s="695" t="s">
        <v>276</v>
      </c>
      <c r="T16" s="698" t="s">
        <v>231</v>
      </c>
      <c r="U16" s="567" t="s">
        <v>153</v>
      </c>
      <c r="V16" s="567" t="s">
        <v>86</v>
      </c>
      <c r="W16" s="620" t="s">
        <v>236</v>
      </c>
    </row>
    <row r="17" spans="1:23" ht="51" hidden="1" customHeight="1" thickBot="1">
      <c r="A17" s="918"/>
      <c r="B17" s="920"/>
      <c r="C17" s="663" t="s">
        <v>237</v>
      </c>
      <c r="D17" s="567" t="s">
        <v>238</v>
      </c>
      <c r="E17" s="729" t="s">
        <v>273</v>
      </c>
      <c r="F17" s="567" t="s">
        <v>21</v>
      </c>
      <c r="G17" s="567">
        <v>1992</v>
      </c>
      <c r="H17" s="567" t="s">
        <v>86</v>
      </c>
      <c r="I17" s="663" t="s">
        <v>237</v>
      </c>
      <c r="J17" s="568" t="s">
        <v>26</v>
      </c>
      <c r="K17" s="568">
        <v>90</v>
      </c>
      <c r="L17" s="571" t="s">
        <v>239</v>
      </c>
      <c r="M17" s="571" t="s">
        <v>240</v>
      </c>
      <c r="N17" s="687">
        <v>43952</v>
      </c>
      <c r="O17" s="568" t="s">
        <v>86</v>
      </c>
      <c r="P17" s="568" t="s">
        <v>54</v>
      </c>
      <c r="Q17" s="568" t="s">
        <v>226</v>
      </c>
      <c r="R17" s="568" t="s">
        <v>90</v>
      </c>
      <c r="S17" s="695" t="s">
        <v>276</v>
      </c>
      <c r="T17" s="698" t="s">
        <v>231</v>
      </c>
      <c r="U17" s="568" t="s">
        <v>93</v>
      </c>
      <c r="V17" s="568" t="s">
        <v>86</v>
      </c>
      <c r="W17" s="621" t="s">
        <v>599</v>
      </c>
    </row>
    <row r="18" spans="1:23" ht="51" hidden="1" customHeight="1" thickBot="1">
      <c r="A18" s="918"/>
      <c r="B18" s="920"/>
      <c r="C18" s="663" t="s">
        <v>241</v>
      </c>
      <c r="D18" s="567" t="s">
        <v>238</v>
      </c>
      <c r="E18" s="728" t="s">
        <v>273</v>
      </c>
      <c r="F18" s="567" t="s">
        <v>21</v>
      </c>
      <c r="G18" s="567">
        <v>2011</v>
      </c>
      <c r="H18" s="567" t="s">
        <v>86</v>
      </c>
      <c r="I18" s="663" t="s">
        <v>241</v>
      </c>
      <c r="J18" s="568" t="s">
        <v>26</v>
      </c>
      <c r="K18" s="568">
        <v>64</v>
      </c>
      <c r="L18" s="568" t="s">
        <v>242</v>
      </c>
      <c r="M18" s="568" t="s">
        <v>243</v>
      </c>
      <c r="N18" s="687">
        <v>43952</v>
      </c>
      <c r="O18" s="567" t="s">
        <v>86</v>
      </c>
      <c r="P18" s="568" t="s">
        <v>54</v>
      </c>
      <c r="Q18" s="568" t="s">
        <v>226</v>
      </c>
      <c r="R18" s="567" t="s">
        <v>90</v>
      </c>
      <c r="S18" s="695" t="s">
        <v>276</v>
      </c>
      <c r="T18" s="698" t="s">
        <v>231</v>
      </c>
      <c r="U18" s="567" t="s">
        <v>93</v>
      </c>
      <c r="V18" s="567" t="s">
        <v>86</v>
      </c>
      <c r="W18" s="620" t="s">
        <v>600</v>
      </c>
    </row>
    <row r="19" spans="1:23" ht="51" hidden="1" customHeight="1" thickBot="1">
      <c r="A19" s="918"/>
      <c r="B19" s="920"/>
      <c r="C19" s="660" t="s">
        <v>244</v>
      </c>
      <c r="D19" s="567" t="s">
        <v>238</v>
      </c>
      <c r="E19" s="728" t="s">
        <v>273</v>
      </c>
      <c r="F19" s="567" t="s">
        <v>21</v>
      </c>
      <c r="G19" s="572">
        <v>2019</v>
      </c>
      <c r="H19" s="567" t="s">
        <v>86</v>
      </c>
      <c r="I19" s="660" t="s">
        <v>244</v>
      </c>
      <c r="J19" s="568" t="s">
        <v>26</v>
      </c>
      <c r="K19" s="568">
        <v>70</v>
      </c>
      <c r="L19" s="568">
        <v>0</v>
      </c>
      <c r="M19" s="568" t="s">
        <v>245</v>
      </c>
      <c r="N19" s="687">
        <v>43952</v>
      </c>
      <c r="O19" s="568" t="s">
        <v>86</v>
      </c>
      <c r="P19" s="568" t="s">
        <v>54</v>
      </c>
      <c r="Q19" s="568" t="s">
        <v>226</v>
      </c>
      <c r="R19" s="568" t="s">
        <v>90</v>
      </c>
      <c r="S19" s="695" t="s">
        <v>276</v>
      </c>
      <c r="T19" s="698" t="s">
        <v>231</v>
      </c>
      <c r="U19" s="568" t="s">
        <v>93</v>
      </c>
      <c r="V19" s="568" t="s">
        <v>86</v>
      </c>
      <c r="W19" s="621" t="s">
        <v>600</v>
      </c>
    </row>
    <row r="20" spans="1:23" ht="51" hidden="1" customHeight="1" thickBot="1">
      <c r="A20" s="918"/>
      <c r="B20" s="921"/>
      <c r="C20" s="664" t="s">
        <v>246</v>
      </c>
      <c r="D20" s="573" t="s">
        <v>247</v>
      </c>
      <c r="E20" s="579" t="s">
        <v>273</v>
      </c>
      <c r="F20" s="573" t="s">
        <v>224</v>
      </c>
      <c r="G20" s="573">
        <v>1985</v>
      </c>
      <c r="H20" s="573" t="s">
        <v>86</v>
      </c>
      <c r="I20" s="664" t="s">
        <v>246</v>
      </c>
      <c r="J20" s="574" t="s">
        <v>26</v>
      </c>
      <c r="K20" s="574" t="s">
        <v>248</v>
      </c>
      <c r="L20" s="575" t="s">
        <v>601</v>
      </c>
      <c r="M20" s="575" t="s">
        <v>601</v>
      </c>
      <c r="N20" s="688">
        <v>43344</v>
      </c>
      <c r="O20" s="573" t="s">
        <v>86</v>
      </c>
      <c r="P20" s="573" t="s">
        <v>54</v>
      </c>
      <c r="Q20" s="573" t="s">
        <v>226</v>
      </c>
      <c r="R20" s="568" t="s">
        <v>90</v>
      </c>
      <c r="S20" s="695" t="s">
        <v>276</v>
      </c>
      <c r="T20" s="698" t="s">
        <v>231</v>
      </c>
      <c r="U20" s="573" t="s">
        <v>153</v>
      </c>
      <c r="V20" s="573" t="s">
        <v>86</v>
      </c>
      <c r="W20" s="622" t="s">
        <v>602</v>
      </c>
    </row>
    <row r="21" spans="1:23" ht="51" hidden="1" customHeight="1" thickTop="1" thickBot="1">
      <c r="A21" s="918"/>
      <c r="B21" s="922" t="s">
        <v>603</v>
      </c>
      <c r="C21" s="576" t="s">
        <v>604</v>
      </c>
      <c r="D21" s="576" t="s">
        <v>252</v>
      </c>
      <c r="E21" s="576" t="s">
        <v>273</v>
      </c>
      <c r="F21" s="576" t="s">
        <v>224</v>
      </c>
      <c r="G21" s="576" t="s">
        <v>146</v>
      </c>
      <c r="H21" s="576" t="s">
        <v>86</v>
      </c>
      <c r="I21" s="576" t="s">
        <v>604</v>
      </c>
      <c r="J21" s="576" t="s">
        <v>26</v>
      </c>
      <c r="K21" s="576" t="s">
        <v>52</v>
      </c>
      <c r="L21" s="576" t="s">
        <v>253</v>
      </c>
      <c r="M21" s="576" t="s">
        <v>253</v>
      </c>
      <c r="N21" s="689">
        <v>43983</v>
      </c>
      <c r="O21" s="576" t="s">
        <v>86</v>
      </c>
      <c r="P21" s="576" t="s">
        <v>52</v>
      </c>
      <c r="Q21" s="583" t="s">
        <v>226</v>
      </c>
      <c r="R21" s="576" t="s">
        <v>90</v>
      </c>
      <c r="S21" s="692" t="s">
        <v>276</v>
      </c>
      <c r="T21" s="699" t="s">
        <v>254</v>
      </c>
      <c r="U21" s="576" t="s">
        <v>93</v>
      </c>
      <c r="V21" s="576" t="s">
        <v>86</v>
      </c>
      <c r="W21" s="623"/>
    </row>
    <row r="22" spans="1:23" ht="51" hidden="1" customHeight="1" thickTop="1" thickBot="1">
      <c r="A22" s="918"/>
      <c r="B22" s="923"/>
      <c r="C22" s="576" t="s">
        <v>255</v>
      </c>
      <c r="D22" s="583" t="s">
        <v>256</v>
      </c>
      <c r="E22" s="576" t="s">
        <v>273</v>
      </c>
      <c r="F22" s="583" t="s">
        <v>21</v>
      </c>
      <c r="G22" s="583">
        <v>2006</v>
      </c>
      <c r="H22" s="583" t="s">
        <v>86</v>
      </c>
      <c r="I22" s="576" t="s">
        <v>255</v>
      </c>
      <c r="J22" s="583" t="s">
        <v>101</v>
      </c>
      <c r="K22" s="583">
        <v>158</v>
      </c>
      <c r="L22" s="584" t="s">
        <v>257</v>
      </c>
      <c r="M22" s="584" t="s">
        <v>258</v>
      </c>
      <c r="N22" s="689">
        <v>43983</v>
      </c>
      <c r="O22" s="583" t="s">
        <v>86</v>
      </c>
      <c r="P22" s="583" t="s">
        <v>259</v>
      </c>
      <c r="Q22" s="583" t="s">
        <v>226</v>
      </c>
      <c r="R22" s="583" t="s">
        <v>90</v>
      </c>
      <c r="S22" s="692" t="s">
        <v>276</v>
      </c>
      <c r="T22" s="675" t="s">
        <v>260</v>
      </c>
      <c r="U22" s="583" t="s">
        <v>93</v>
      </c>
      <c r="V22" s="583" t="s">
        <v>86</v>
      </c>
      <c r="W22" s="623"/>
    </row>
    <row r="23" spans="1:23" ht="51" hidden="1" customHeight="1" thickTop="1" thickBot="1">
      <c r="A23" s="918"/>
      <c r="B23" s="924" t="s">
        <v>605</v>
      </c>
      <c r="C23" s="660" t="s">
        <v>262</v>
      </c>
      <c r="D23" s="579" t="s">
        <v>263</v>
      </c>
      <c r="E23" s="586" t="s">
        <v>273</v>
      </c>
      <c r="F23" s="579" t="s">
        <v>21</v>
      </c>
      <c r="G23" s="579">
        <v>1988</v>
      </c>
      <c r="H23" s="579" t="s">
        <v>86</v>
      </c>
      <c r="I23" s="660" t="s">
        <v>262</v>
      </c>
      <c r="J23" s="580" t="s">
        <v>225</v>
      </c>
      <c r="K23" s="580">
        <v>73</v>
      </c>
      <c r="L23" s="581" t="s">
        <v>264</v>
      </c>
      <c r="M23" s="582" t="s">
        <v>265</v>
      </c>
      <c r="N23" s="587">
        <v>43344</v>
      </c>
      <c r="O23" s="580" t="s">
        <v>86</v>
      </c>
      <c r="P23" s="580" t="s">
        <v>31</v>
      </c>
      <c r="Q23" s="580" t="s">
        <v>226</v>
      </c>
      <c r="R23" s="580" t="s">
        <v>90</v>
      </c>
      <c r="S23" s="695" t="s">
        <v>276</v>
      </c>
      <c r="T23" s="700" t="s">
        <v>254</v>
      </c>
      <c r="U23" s="580" t="s">
        <v>93</v>
      </c>
      <c r="V23" s="580" t="s">
        <v>86</v>
      </c>
      <c r="W23" s="624"/>
    </row>
    <row r="24" spans="1:23" ht="51" hidden="1" customHeight="1" thickBot="1">
      <c r="A24" s="918"/>
      <c r="B24" s="921"/>
      <c r="C24" s="661" t="s">
        <v>266</v>
      </c>
      <c r="D24" s="579" t="s">
        <v>606</v>
      </c>
      <c r="E24" s="586" t="s">
        <v>273</v>
      </c>
      <c r="F24" s="586" t="s">
        <v>224</v>
      </c>
      <c r="G24" s="586" t="s">
        <v>267</v>
      </c>
      <c r="H24" s="586" t="s">
        <v>86</v>
      </c>
      <c r="I24" s="661" t="s">
        <v>266</v>
      </c>
      <c r="J24" s="585" t="s">
        <v>26</v>
      </c>
      <c r="K24" s="585" t="s">
        <v>52</v>
      </c>
      <c r="L24" s="585" t="s">
        <v>268</v>
      </c>
      <c r="M24" s="585" t="s">
        <v>268</v>
      </c>
      <c r="N24" s="587">
        <v>43344</v>
      </c>
      <c r="O24" s="585" t="s">
        <v>86</v>
      </c>
      <c r="P24" s="585" t="s">
        <v>259</v>
      </c>
      <c r="Q24" s="585" t="s">
        <v>226</v>
      </c>
      <c r="R24" s="585" t="s">
        <v>90</v>
      </c>
      <c r="S24" s="701" t="s">
        <v>297</v>
      </c>
      <c r="T24" s="702" t="s">
        <v>90</v>
      </c>
      <c r="U24" s="585" t="s">
        <v>93</v>
      </c>
      <c r="V24" s="585" t="s">
        <v>86</v>
      </c>
      <c r="W24" s="625" t="s">
        <v>607</v>
      </c>
    </row>
    <row r="25" spans="1:23" ht="114" hidden="1" customHeight="1" thickTop="1" thickBot="1">
      <c r="A25" s="918"/>
      <c r="B25" s="924" t="s">
        <v>608</v>
      </c>
      <c r="C25" s="655" t="s">
        <v>278</v>
      </c>
      <c r="D25" s="588" t="s">
        <v>609</v>
      </c>
      <c r="E25" s="588" t="s">
        <v>273</v>
      </c>
      <c r="F25" s="588" t="s">
        <v>224</v>
      </c>
      <c r="G25" s="588">
        <v>1995</v>
      </c>
      <c r="H25" s="588" t="s">
        <v>86</v>
      </c>
      <c r="I25" s="655" t="s">
        <v>278</v>
      </c>
      <c r="J25" s="588" t="s">
        <v>25</v>
      </c>
      <c r="K25" s="588">
        <v>65.5</v>
      </c>
      <c r="L25" s="588" t="s">
        <v>87</v>
      </c>
      <c r="M25" s="588" t="s">
        <v>87</v>
      </c>
      <c r="N25" s="690">
        <v>43952</v>
      </c>
      <c r="O25" s="588" t="s">
        <v>86</v>
      </c>
      <c r="P25" s="588" t="s">
        <v>54</v>
      </c>
      <c r="Q25" s="588" t="s">
        <v>226</v>
      </c>
      <c r="R25" s="588" t="s">
        <v>610</v>
      </c>
      <c r="S25" s="695" t="s">
        <v>276</v>
      </c>
      <c r="T25" s="703" t="s">
        <v>281</v>
      </c>
      <c r="U25" s="589" t="s">
        <v>282</v>
      </c>
      <c r="V25" s="588" t="s">
        <v>86</v>
      </c>
      <c r="W25" s="626" t="s">
        <v>283</v>
      </c>
    </row>
    <row r="26" spans="1:23" ht="51" hidden="1" customHeight="1" thickTop="1" thickBot="1">
      <c r="A26" s="918"/>
      <c r="B26" s="920"/>
      <c r="C26" s="656" t="s">
        <v>284</v>
      </c>
      <c r="D26" s="590" t="s">
        <v>611</v>
      </c>
      <c r="E26" s="590" t="s">
        <v>273</v>
      </c>
      <c r="F26" s="588" t="s">
        <v>21</v>
      </c>
      <c r="G26" s="590">
        <v>2013</v>
      </c>
      <c r="H26" s="590" t="s">
        <v>86</v>
      </c>
      <c r="I26" s="656" t="s">
        <v>284</v>
      </c>
      <c r="J26" s="590" t="s">
        <v>26</v>
      </c>
      <c r="K26" s="590">
        <v>55</v>
      </c>
      <c r="L26" s="590" t="s">
        <v>286</v>
      </c>
      <c r="M26" s="590" t="s">
        <v>287</v>
      </c>
      <c r="N26" s="587">
        <v>43435</v>
      </c>
      <c r="O26" s="590" t="s">
        <v>86</v>
      </c>
      <c r="P26" s="590" t="s">
        <v>31</v>
      </c>
      <c r="Q26" s="590" t="s">
        <v>226</v>
      </c>
      <c r="R26" s="590" t="s">
        <v>90</v>
      </c>
      <c r="S26" s="695" t="s">
        <v>276</v>
      </c>
      <c r="T26" s="704" t="s">
        <v>281</v>
      </c>
      <c r="U26" s="591" t="s">
        <v>282</v>
      </c>
      <c r="V26" s="590" t="s">
        <v>86</v>
      </c>
      <c r="W26" s="627" t="s">
        <v>288</v>
      </c>
    </row>
    <row r="27" spans="1:23" ht="51" hidden="1" customHeight="1" thickBot="1">
      <c r="A27" s="918"/>
      <c r="B27" s="920"/>
      <c r="C27" s="656" t="s">
        <v>289</v>
      </c>
      <c r="D27" s="590" t="s">
        <v>612</v>
      </c>
      <c r="E27" s="590" t="s">
        <v>273</v>
      </c>
      <c r="F27" s="590" t="s">
        <v>224</v>
      </c>
      <c r="G27" s="590">
        <v>1969</v>
      </c>
      <c r="H27" s="590" t="s">
        <v>52</v>
      </c>
      <c r="I27" s="656" t="s">
        <v>289</v>
      </c>
      <c r="J27" s="590" t="s">
        <v>26</v>
      </c>
      <c r="K27" s="590">
        <v>7.5</v>
      </c>
      <c r="L27" s="590" t="s">
        <v>291</v>
      </c>
      <c r="M27" s="590" t="s">
        <v>291</v>
      </c>
      <c r="N27" s="592" t="s">
        <v>52</v>
      </c>
      <c r="O27" s="590" t="s">
        <v>90</v>
      </c>
      <c r="P27" s="590" t="s">
        <v>31</v>
      </c>
      <c r="Q27" s="590" t="s">
        <v>226</v>
      </c>
      <c r="R27" s="590" t="s">
        <v>52</v>
      </c>
      <c r="S27" s="701" t="s">
        <v>297</v>
      </c>
      <c r="T27" s="704" t="s">
        <v>52</v>
      </c>
      <c r="U27" s="591" t="s">
        <v>93</v>
      </c>
      <c r="V27" s="591" t="s">
        <v>90</v>
      </c>
      <c r="W27" s="627"/>
    </row>
    <row r="28" spans="1:23" ht="51" hidden="1" customHeight="1" thickBot="1">
      <c r="A28" s="918"/>
      <c r="B28" s="920"/>
      <c r="C28" s="656" t="s">
        <v>294</v>
      </c>
      <c r="D28" s="590" t="s">
        <v>613</v>
      </c>
      <c r="E28" s="590" t="s">
        <v>273</v>
      </c>
      <c r="F28" s="590" t="s">
        <v>224</v>
      </c>
      <c r="G28" s="590">
        <v>1974</v>
      </c>
      <c r="H28" s="590" t="s">
        <v>52</v>
      </c>
      <c r="I28" s="656" t="s">
        <v>294</v>
      </c>
      <c r="J28" s="590" t="s">
        <v>26</v>
      </c>
      <c r="K28" s="590">
        <v>10</v>
      </c>
      <c r="L28" s="590" t="s">
        <v>296</v>
      </c>
      <c r="M28" s="590" t="s">
        <v>296</v>
      </c>
      <c r="N28" s="592" t="s">
        <v>52</v>
      </c>
      <c r="O28" s="590" t="s">
        <v>152</v>
      </c>
      <c r="P28" s="590" t="s">
        <v>31</v>
      </c>
      <c r="Q28" s="590" t="s">
        <v>226</v>
      </c>
      <c r="R28" s="590" t="s">
        <v>52</v>
      </c>
      <c r="S28" s="701" t="s">
        <v>297</v>
      </c>
      <c r="T28" s="704" t="s">
        <v>52</v>
      </c>
      <c r="U28" s="591" t="s">
        <v>93</v>
      </c>
      <c r="V28" s="591" t="s">
        <v>90</v>
      </c>
      <c r="W28" s="627"/>
    </row>
    <row r="29" spans="1:23" ht="51" hidden="1" customHeight="1" thickBot="1">
      <c r="A29" s="918"/>
      <c r="B29" s="920"/>
      <c r="C29" s="656" t="s">
        <v>298</v>
      </c>
      <c r="D29" s="590" t="s">
        <v>614</v>
      </c>
      <c r="E29" s="590" t="s">
        <v>273</v>
      </c>
      <c r="F29" s="590" t="s">
        <v>224</v>
      </c>
      <c r="G29" s="590">
        <v>1984</v>
      </c>
      <c r="H29" s="590" t="s">
        <v>52</v>
      </c>
      <c r="I29" s="656" t="s">
        <v>298</v>
      </c>
      <c r="J29" s="590" t="s">
        <v>615</v>
      </c>
      <c r="K29" s="590">
        <v>16.8</v>
      </c>
      <c r="L29" s="590" t="s">
        <v>300</v>
      </c>
      <c r="M29" s="590" t="s">
        <v>300</v>
      </c>
      <c r="N29" s="592" t="s">
        <v>52</v>
      </c>
      <c r="O29" s="590" t="s">
        <v>90</v>
      </c>
      <c r="P29" s="590" t="s">
        <v>31</v>
      </c>
      <c r="Q29" s="590" t="s">
        <v>226</v>
      </c>
      <c r="R29" s="590" t="s">
        <v>52</v>
      </c>
      <c r="S29" s="701" t="s">
        <v>297</v>
      </c>
      <c r="T29" s="704" t="s">
        <v>52</v>
      </c>
      <c r="U29" s="591" t="s">
        <v>93</v>
      </c>
      <c r="V29" s="591" t="s">
        <v>90</v>
      </c>
      <c r="W29" s="627"/>
    </row>
    <row r="30" spans="1:23" ht="51" hidden="1" customHeight="1" thickBot="1">
      <c r="A30" s="918"/>
      <c r="B30" s="921"/>
      <c r="C30" s="657" t="s">
        <v>301</v>
      </c>
      <c r="D30" s="593" t="s">
        <v>616</v>
      </c>
      <c r="E30" s="593" t="s">
        <v>273</v>
      </c>
      <c r="F30" s="593" t="s">
        <v>224</v>
      </c>
      <c r="G30" s="593">
        <v>1994</v>
      </c>
      <c r="H30" s="593" t="s">
        <v>52</v>
      </c>
      <c r="I30" s="657" t="s">
        <v>301</v>
      </c>
      <c r="J30" s="593" t="s">
        <v>26</v>
      </c>
      <c r="K30" s="593">
        <v>19</v>
      </c>
      <c r="L30" s="593" t="s">
        <v>303</v>
      </c>
      <c r="M30" s="593" t="s">
        <v>303</v>
      </c>
      <c r="N30" s="592" t="s">
        <v>52</v>
      </c>
      <c r="O30" s="593" t="s">
        <v>90</v>
      </c>
      <c r="P30" s="593" t="s">
        <v>31</v>
      </c>
      <c r="Q30" s="593" t="s">
        <v>226</v>
      </c>
      <c r="R30" s="593" t="s">
        <v>52</v>
      </c>
      <c r="S30" s="705" t="s">
        <v>297</v>
      </c>
      <c r="T30" s="706" t="s">
        <v>52</v>
      </c>
      <c r="U30" s="594" t="s">
        <v>282</v>
      </c>
      <c r="V30" s="594" t="s">
        <v>90</v>
      </c>
      <c r="W30" s="628" t="s">
        <v>304</v>
      </c>
    </row>
    <row r="31" spans="1:23" ht="51" hidden="1" customHeight="1" thickTop="1" thickBot="1">
      <c r="A31" s="918"/>
      <c r="B31" s="925" t="s">
        <v>617</v>
      </c>
      <c r="C31" s="595" t="s">
        <v>306</v>
      </c>
      <c r="D31" s="595" t="s">
        <v>618</v>
      </c>
      <c r="E31" s="595" t="s">
        <v>273</v>
      </c>
      <c r="F31" s="597" t="s">
        <v>21</v>
      </c>
      <c r="G31" s="595">
        <v>1994</v>
      </c>
      <c r="H31" s="595" t="s">
        <v>86</v>
      </c>
      <c r="I31" s="595" t="s">
        <v>306</v>
      </c>
      <c r="J31" s="595" t="s">
        <v>26</v>
      </c>
      <c r="K31" s="595">
        <v>129.5</v>
      </c>
      <c r="L31" s="595" t="s">
        <v>308</v>
      </c>
      <c r="M31" s="595" t="s">
        <v>309</v>
      </c>
      <c r="N31" s="677">
        <v>43952</v>
      </c>
      <c r="O31" s="595" t="s">
        <v>86</v>
      </c>
      <c r="P31" s="595" t="s">
        <v>54</v>
      </c>
      <c r="Q31" s="595" t="s">
        <v>226</v>
      </c>
      <c r="R31" s="595" t="s">
        <v>90</v>
      </c>
      <c r="S31" s="692" t="s">
        <v>276</v>
      </c>
      <c r="T31" s="707" t="s">
        <v>310</v>
      </c>
      <c r="U31" s="596" t="s">
        <v>282</v>
      </c>
      <c r="V31" s="595" t="s">
        <v>86</v>
      </c>
      <c r="W31" s="629" t="s">
        <v>311</v>
      </c>
    </row>
    <row r="32" spans="1:23" ht="51" hidden="1" customHeight="1" thickTop="1" thickBot="1">
      <c r="A32" s="918"/>
      <c r="B32" s="926"/>
      <c r="C32" s="595" t="s">
        <v>312</v>
      </c>
      <c r="D32" s="597" t="s">
        <v>619</v>
      </c>
      <c r="E32" s="597" t="s">
        <v>273</v>
      </c>
      <c r="F32" s="597" t="s">
        <v>21</v>
      </c>
      <c r="G32" s="597">
        <v>2014</v>
      </c>
      <c r="H32" s="597" t="s">
        <v>86</v>
      </c>
      <c r="I32" s="595" t="s">
        <v>312</v>
      </c>
      <c r="J32" s="597" t="s">
        <v>26</v>
      </c>
      <c r="K32" s="597">
        <v>85.5</v>
      </c>
      <c r="L32" s="597" t="s">
        <v>314</v>
      </c>
      <c r="M32" s="597" t="s">
        <v>315</v>
      </c>
      <c r="N32" s="678">
        <v>43586</v>
      </c>
      <c r="O32" s="597" t="s">
        <v>86</v>
      </c>
      <c r="P32" s="597" t="s">
        <v>54</v>
      </c>
      <c r="Q32" s="597" t="s">
        <v>226</v>
      </c>
      <c r="R32" s="597" t="s">
        <v>90</v>
      </c>
      <c r="S32" s="692" t="s">
        <v>276</v>
      </c>
      <c r="T32" s="708" t="s">
        <v>316</v>
      </c>
      <c r="U32" s="598" t="s">
        <v>282</v>
      </c>
      <c r="V32" s="597" t="s">
        <v>86</v>
      </c>
      <c r="W32" s="630"/>
    </row>
    <row r="33" spans="1:23" ht="74.25" hidden="1" customHeight="1" thickTop="1" thickBot="1">
      <c r="A33" s="918"/>
      <c r="B33" s="926"/>
      <c r="C33" s="595" t="s">
        <v>317</v>
      </c>
      <c r="D33" s="597" t="s">
        <v>620</v>
      </c>
      <c r="E33" s="597" t="s">
        <v>273</v>
      </c>
      <c r="F33" s="597" t="s">
        <v>224</v>
      </c>
      <c r="G33" s="597">
        <v>1988</v>
      </c>
      <c r="H33" s="597" t="s">
        <v>86</v>
      </c>
      <c r="I33" s="595" t="s">
        <v>317</v>
      </c>
      <c r="J33" s="597" t="s">
        <v>26</v>
      </c>
      <c r="K33" s="597">
        <v>65.5</v>
      </c>
      <c r="L33" s="597" t="s">
        <v>245</v>
      </c>
      <c r="M33" s="597" t="s">
        <v>245</v>
      </c>
      <c r="N33" s="678">
        <v>42583</v>
      </c>
      <c r="O33" s="597" t="s">
        <v>52</v>
      </c>
      <c r="P33" s="597" t="s">
        <v>54</v>
      </c>
      <c r="Q33" s="597" t="s">
        <v>226</v>
      </c>
      <c r="R33" s="597" t="s">
        <v>52</v>
      </c>
      <c r="S33" s="692" t="s">
        <v>276</v>
      </c>
      <c r="T33" s="708" t="s">
        <v>52</v>
      </c>
      <c r="U33" s="598" t="s">
        <v>93</v>
      </c>
      <c r="V33" s="597" t="s">
        <v>86</v>
      </c>
      <c r="W33" s="630" t="s">
        <v>319</v>
      </c>
    </row>
    <row r="34" spans="1:23" ht="51" hidden="1" customHeight="1" thickTop="1" thickBot="1">
      <c r="A34" s="918"/>
      <c r="B34" s="926"/>
      <c r="C34" s="595" t="s">
        <v>320</v>
      </c>
      <c r="D34" s="597" t="s">
        <v>621</v>
      </c>
      <c r="E34" s="597" t="s">
        <v>273</v>
      </c>
      <c r="F34" s="597" t="s">
        <v>224</v>
      </c>
      <c r="G34" s="597">
        <v>1989</v>
      </c>
      <c r="H34" s="597" t="s">
        <v>86</v>
      </c>
      <c r="I34" s="595" t="s">
        <v>320</v>
      </c>
      <c r="J34" s="597" t="s">
        <v>26</v>
      </c>
      <c r="K34" s="597">
        <v>56.5</v>
      </c>
      <c r="L34" s="597" t="s">
        <v>322</v>
      </c>
      <c r="M34" s="597" t="s">
        <v>322</v>
      </c>
      <c r="N34" s="678">
        <v>42583</v>
      </c>
      <c r="O34" s="597" t="s">
        <v>52</v>
      </c>
      <c r="P34" s="597" t="s">
        <v>33</v>
      </c>
      <c r="Q34" s="597" t="s">
        <v>226</v>
      </c>
      <c r="R34" s="597" t="s">
        <v>52</v>
      </c>
      <c r="S34" s="692" t="s">
        <v>276</v>
      </c>
      <c r="T34" s="708" t="s">
        <v>52</v>
      </c>
      <c r="U34" s="598" t="s">
        <v>93</v>
      </c>
      <c r="V34" s="597" t="s">
        <v>86</v>
      </c>
      <c r="W34" s="630"/>
    </row>
    <row r="35" spans="1:23" ht="51" hidden="1" customHeight="1" thickTop="1" thickBot="1">
      <c r="A35" s="918"/>
      <c r="B35" s="927"/>
      <c r="C35" s="595" t="s">
        <v>622</v>
      </c>
      <c r="D35" s="599" t="s">
        <v>623</v>
      </c>
      <c r="E35" s="599" t="s">
        <v>273</v>
      </c>
      <c r="F35" s="599" t="s">
        <v>224</v>
      </c>
      <c r="G35" s="599">
        <v>1984</v>
      </c>
      <c r="H35" s="599" t="s">
        <v>86</v>
      </c>
      <c r="I35" s="595" t="s">
        <v>622</v>
      </c>
      <c r="J35" s="599" t="s">
        <v>26</v>
      </c>
      <c r="K35" s="709">
        <v>33.5</v>
      </c>
      <c r="L35" s="709" t="s">
        <v>325</v>
      </c>
      <c r="M35" s="709" t="s">
        <v>325</v>
      </c>
      <c r="N35" s="679" t="s">
        <v>52</v>
      </c>
      <c r="O35" s="599" t="s">
        <v>90</v>
      </c>
      <c r="P35" s="599" t="s">
        <v>52</v>
      </c>
      <c r="Q35" s="597" t="s">
        <v>226</v>
      </c>
      <c r="R35" s="599" t="s">
        <v>52</v>
      </c>
      <c r="S35" s="709" t="s">
        <v>297</v>
      </c>
      <c r="T35" s="710" t="s">
        <v>52</v>
      </c>
      <c r="U35" s="600" t="s">
        <v>93</v>
      </c>
      <c r="V35" s="597" t="s">
        <v>90</v>
      </c>
      <c r="W35" s="631"/>
    </row>
    <row r="36" spans="1:23" ht="51.75" customHeight="1" thickTop="1" thickBot="1">
      <c r="A36" s="918"/>
      <c r="B36" s="603" t="s">
        <v>624</v>
      </c>
      <c r="C36" s="604" t="s">
        <v>327</v>
      </c>
      <c r="D36" s="601" t="s">
        <v>625</v>
      </c>
      <c r="E36" s="601" t="s">
        <v>45</v>
      </c>
      <c r="F36" s="602" t="s">
        <v>21</v>
      </c>
      <c r="G36" s="601">
        <v>2009</v>
      </c>
      <c r="H36" s="601" t="s">
        <v>86</v>
      </c>
      <c r="I36" s="604" t="s">
        <v>27</v>
      </c>
      <c r="J36" s="601" t="s">
        <v>27</v>
      </c>
      <c r="K36" s="711">
        <v>126</v>
      </c>
      <c r="L36" s="711" t="s">
        <v>626</v>
      </c>
      <c r="M36" s="711" t="s">
        <v>330</v>
      </c>
      <c r="N36" s="733">
        <v>44136</v>
      </c>
      <c r="O36" s="601" t="s">
        <v>86</v>
      </c>
      <c r="P36" s="601" t="s">
        <v>35</v>
      </c>
      <c r="Q36" s="601" t="s">
        <v>89</v>
      </c>
      <c r="R36" s="601" t="s">
        <v>86</v>
      </c>
      <c r="S36" s="695" t="s">
        <v>276</v>
      </c>
      <c r="T36" s="711" t="s">
        <v>627</v>
      </c>
      <c r="U36" s="601" t="s">
        <v>93</v>
      </c>
      <c r="V36" s="601" t="s">
        <v>90</v>
      </c>
      <c r="W36" s="632"/>
    </row>
    <row r="37" spans="1:23" ht="51.75" customHeight="1" thickTop="1" thickBot="1">
      <c r="A37" s="918"/>
      <c r="B37" s="928" t="s">
        <v>628</v>
      </c>
      <c r="C37" s="713" t="s">
        <v>333</v>
      </c>
      <c r="D37" s="713" t="s">
        <v>629</v>
      </c>
      <c r="E37" s="713" t="s">
        <v>45</v>
      </c>
      <c r="F37" s="713" t="s">
        <v>21</v>
      </c>
      <c r="G37" s="713">
        <v>1983</v>
      </c>
      <c r="H37" s="713" t="s">
        <v>86</v>
      </c>
      <c r="I37" s="713" t="s">
        <v>28</v>
      </c>
      <c r="J37" s="713" t="s">
        <v>335</v>
      </c>
      <c r="K37" s="713">
        <v>33</v>
      </c>
      <c r="L37" s="713" t="s">
        <v>336</v>
      </c>
      <c r="M37" s="713" t="s">
        <v>337</v>
      </c>
      <c r="N37" s="680">
        <v>44075</v>
      </c>
      <c r="O37" s="713" t="s">
        <v>86</v>
      </c>
      <c r="P37" s="713" t="s">
        <v>35</v>
      </c>
      <c r="Q37" s="588" t="s">
        <v>89</v>
      </c>
      <c r="R37" s="588" t="s">
        <v>90</v>
      </c>
      <c r="S37" s="695" t="s">
        <v>276</v>
      </c>
      <c r="T37" s="713" t="s">
        <v>630</v>
      </c>
      <c r="U37" s="588" t="s">
        <v>93</v>
      </c>
      <c r="V37" s="588" t="s">
        <v>86</v>
      </c>
      <c r="W37" s="626" t="s">
        <v>340</v>
      </c>
    </row>
    <row r="38" spans="1:23" ht="51" customHeight="1" thickBot="1">
      <c r="A38" s="918"/>
      <c r="B38" s="929"/>
      <c r="C38" s="715" t="s">
        <v>341</v>
      </c>
      <c r="D38" s="715" t="s">
        <v>631</v>
      </c>
      <c r="E38" s="715" t="s">
        <v>45</v>
      </c>
      <c r="F38" s="715" t="s">
        <v>116</v>
      </c>
      <c r="G38" s="715">
        <v>1913</v>
      </c>
      <c r="H38" s="715" t="s">
        <v>86</v>
      </c>
      <c r="I38" s="715" t="s">
        <v>25</v>
      </c>
      <c r="J38" s="715" t="s">
        <v>25</v>
      </c>
      <c r="K38" s="715">
        <v>10</v>
      </c>
      <c r="L38" s="715" t="s">
        <v>343</v>
      </c>
      <c r="M38" s="715" t="s">
        <v>343</v>
      </c>
      <c r="N38" s="691">
        <v>44013</v>
      </c>
      <c r="O38" s="715" t="s">
        <v>86</v>
      </c>
      <c r="P38" s="715" t="s">
        <v>31</v>
      </c>
      <c r="Q38" s="606" t="s">
        <v>89</v>
      </c>
      <c r="R38" s="606" t="s">
        <v>86</v>
      </c>
      <c r="S38" s="714" t="s">
        <v>212</v>
      </c>
      <c r="T38" s="715" t="s">
        <v>90</v>
      </c>
      <c r="U38" s="606" t="s">
        <v>93</v>
      </c>
      <c r="V38" s="606" t="s">
        <v>90</v>
      </c>
      <c r="W38" s="633" t="s">
        <v>344</v>
      </c>
    </row>
    <row r="39" spans="1:23" ht="63.75" customHeight="1" thickBot="1">
      <c r="A39" s="918"/>
      <c r="B39" s="929"/>
      <c r="C39" s="715" t="s">
        <v>345</v>
      </c>
      <c r="D39" s="715" t="s">
        <v>632</v>
      </c>
      <c r="E39" s="715" t="s">
        <v>45</v>
      </c>
      <c r="F39" s="715" t="s">
        <v>116</v>
      </c>
      <c r="G39" s="715">
        <v>1938</v>
      </c>
      <c r="H39" s="715" t="s">
        <v>86</v>
      </c>
      <c r="I39" s="715" t="s">
        <v>26</v>
      </c>
      <c r="J39" s="715" t="s">
        <v>26</v>
      </c>
      <c r="K39" s="715">
        <v>20</v>
      </c>
      <c r="L39" s="715" t="s">
        <v>348</v>
      </c>
      <c r="M39" s="715" t="s">
        <v>348</v>
      </c>
      <c r="N39" s="691">
        <v>43252</v>
      </c>
      <c r="O39" s="715" t="s">
        <v>86</v>
      </c>
      <c r="P39" s="715" t="s">
        <v>33</v>
      </c>
      <c r="Q39" s="606" t="s">
        <v>89</v>
      </c>
      <c r="R39" s="606" t="s">
        <v>86</v>
      </c>
      <c r="S39" s="714" t="s">
        <v>212</v>
      </c>
      <c r="T39" s="715" t="s">
        <v>90</v>
      </c>
      <c r="U39" s="606" t="s">
        <v>93</v>
      </c>
      <c r="V39" s="606" t="s">
        <v>90</v>
      </c>
      <c r="W39" s="634" t="s">
        <v>349</v>
      </c>
    </row>
    <row r="40" spans="1:23" ht="56.25" customHeight="1" thickBot="1">
      <c r="A40" s="918"/>
      <c r="B40" s="929"/>
      <c r="C40" s="715" t="s">
        <v>350</v>
      </c>
      <c r="D40" s="715" t="s">
        <v>633</v>
      </c>
      <c r="E40" s="715" t="s">
        <v>45</v>
      </c>
      <c r="F40" s="715" t="s">
        <v>116</v>
      </c>
      <c r="G40" s="715">
        <v>1925</v>
      </c>
      <c r="H40" s="715" t="s">
        <v>86</v>
      </c>
      <c r="I40" s="715" t="s">
        <v>25</v>
      </c>
      <c r="J40" s="715" t="s">
        <v>25</v>
      </c>
      <c r="K40" s="715">
        <v>24</v>
      </c>
      <c r="L40" s="715" t="s">
        <v>87</v>
      </c>
      <c r="M40" s="715" t="s">
        <v>87</v>
      </c>
      <c r="N40" s="691">
        <v>43586</v>
      </c>
      <c r="O40" s="715" t="s">
        <v>86</v>
      </c>
      <c r="P40" s="715" t="s">
        <v>54</v>
      </c>
      <c r="Q40" s="606" t="s">
        <v>89</v>
      </c>
      <c r="R40" s="606" t="s">
        <v>90</v>
      </c>
      <c r="S40" s="714" t="s">
        <v>212</v>
      </c>
      <c r="T40" s="715" t="s">
        <v>90</v>
      </c>
      <c r="U40" s="606" t="s">
        <v>93</v>
      </c>
      <c r="V40" s="606" t="s">
        <v>90</v>
      </c>
      <c r="W40" s="633" t="s">
        <v>352</v>
      </c>
    </row>
    <row r="41" spans="1:23" ht="51" customHeight="1" thickBot="1">
      <c r="A41" s="918"/>
      <c r="B41" s="929"/>
      <c r="C41" s="715" t="s">
        <v>353</v>
      </c>
      <c r="D41" s="715" t="s">
        <v>634</v>
      </c>
      <c r="E41" s="715" t="s">
        <v>45</v>
      </c>
      <c r="F41" s="715" t="s">
        <v>116</v>
      </c>
      <c r="G41" s="715">
        <v>1961</v>
      </c>
      <c r="H41" s="715" t="s">
        <v>86</v>
      </c>
      <c r="I41" s="715" t="s">
        <v>353</v>
      </c>
      <c r="J41" s="715" t="s">
        <v>25</v>
      </c>
      <c r="K41" s="715">
        <v>18</v>
      </c>
      <c r="L41" s="715" t="s">
        <v>355</v>
      </c>
      <c r="M41" s="715" t="s">
        <v>355</v>
      </c>
      <c r="N41" s="691">
        <v>42856</v>
      </c>
      <c r="O41" s="715" t="s">
        <v>86</v>
      </c>
      <c r="P41" s="715" t="s">
        <v>52</v>
      </c>
      <c r="Q41" s="606" t="s">
        <v>635</v>
      </c>
      <c r="R41" s="606" t="s">
        <v>90</v>
      </c>
      <c r="S41" s="714" t="s">
        <v>212</v>
      </c>
      <c r="T41" s="715" t="s">
        <v>90</v>
      </c>
      <c r="U41" s="606" t="s">
        <v>93</v>
      </c>
      <c r="V41" s="606" t="s">
        <v>90</v>
      </c>
      <c r="W41" s="634" t="s">
        <v>356</v>
      </c>
    </row>
    <row r="42" spans="1:23" ht="51" customHeight="1" thickBot="1">
      <c r="A42" s="918"/>
      <c r="B42" s="929"/>
      <c r="C42" s="716" t="s">
        <v>357</v>
      </c>
      <c r="D42" s="716" t="s">
        <v>636</v>
      </c>
      <c r="E42" s="716" t="s">
        <v>45</v>
      </c>
      <c r="F42" s="716" t="s">
        <v>116</v>
      </c>
      <c r="G42" s="716">
        <v>1979</v>
      </c>
      <c r="H42" s="716" t="s">
        <v>86</v>
      </c>
      <c r="I42" s="716" t="s">
        <v>357</v>
      </c>
      <c r="J42" s="716" t="s">
        <v>25</v>
      </c>
      <c r="K42" s="716">
        <v>10</v>
      </c>
      <c r="L42" s="716" t="s">
        <v>359</v>
      </c>
      <c r="M42" s="716" t="s">
        <v>359</v>
      </c>
      <c r="N42" s="734">
        <v>42856</v>
      </c>
      <c r="O42" s="716" t="s">
        <v>86</v>
      </c>
      <c r="P42" s="716" t="s">
        <v>52</v>
      </c>
      <c r="Q42" s="607" t="s">
        <v>635</v>
      </c>
      <c r="R42" s="607" t="s">
        <v>90</v>
      </c>
      <c r="S42" s="714" t="s">
        <v>212</v>
      </c>
      <c r="T42" s="716" t="s">
        <v>90</v>
      </c>
      <c r="U42" s="607" t="s">
        <v>93</v>
      </c>
      <c r="V42" s="607" t="s">
        <v>90</v>
      </c>
      <c r="W42" s="635" t="s">
        <v>360</v>
      </c>
    </row>
    <row r="43" spans="1:23" ht="51" customHeight="1" thickTop="1" thickBot="1">
      <c r="A43" s="918"/>
      <c r="B43" s="930" t="s">
        <v>628</v>
      </c>
      <c r="C43" s="717" t="s">
        <v>361</v>
      </c>
      <c r="D43" s="717" t="s">
        <v>637</v>
      </c>
      <c r="E43" s="717" t="s">
        <v>45</v>
      </c>
      <c r="F43" s="717" t="s">
        <v>116</v>
      </c>
      <c r="G43" s="717">
        <v>1925</v>
      </c>
      <c r="H43" s="717" t="s">
        <v>86</v>
      </c>
      <c r="I43" s="717" t="s">
        <v>361</v>
      </c>
      <c r="J43" s="717" t="s">
        <v>25</v>
      </c>
      <c r="K43" s="717">
        <v>8</v>
      </c>
      <c r="L43" s="717" t="s">
        <v>363</v>
      </c>
      <c r="M43" s="717" t="s">
        <v>363</v>
      </c>
      <c r="N43" s="735">
        <v>42856</v>
      </c>
      <c r="O43" s="717" t="s">
        <v>86</v>
      </c>
      <c r="P43" s="717" t="s">
        <v>52</v>
      </c>
      <c r="Q43" s="609" t="s">
        <v>635</v>
      </c>
      <c r="R43" s="609" t="s">
        <v>90</v>
      </c>
      <c r="S43" s="712" t="s">
        <v>212</v>
      </c>
      <c r="T43" s="717" t="s">
        <v>90</v>
      </c>
      <c r="U43" s="609" t="s">
        <v>93</v>
      </c>
      <c r="V43" s="609" t="s">
        <v>90</v>
      </c>
      <c r="W43" s="636" t="s">
        <v>356</v>
      </c>
    </row>
    <row r="44" spans="1:23" ht="51" customHeight="1" thickBot="1">
      <c r="A44" s="918"/>
      <c r="B44" s="930"/>
      <c r="C44" s="673" t="s">
        <v>364</v>
      </c>
      <c r="D44" s="673" t="s">
        <v>638</v>
      </c>
      <c r="E44" s="673" t="s">
        <v>45</v>
      </c>
      <c r="F44" s="673" t="s">
        <v>116</v>
      </c>
      <c r="G44" s="673">
        <v>1915</v>
      </c>
      <c r="H44" s="673" t="s">
        <v>86</v>
      </c>
      <c r="I44" s="673" t="s">
        <v>364</v>
      </c>
      <c r="J44" s="673" t="s">
        <v>25</v>
      </c>
      <c r="K44" s="673">
        <v>11</v>
      </c>
      <c r="L44" s="673" t="s">
        <v>366</v>
      </c>
      <c r="M44" s="673" t="s">
        <v>366</v>
      </c>
      <c r="N44" s="672">
        <v>42856</v>
      </c>
      <c r="O44" s="673" t="s">
        <v>86</v>
      </c>
      <c r="P44" s="673" t="s">
        <v>52</v>
      </c>
      <c r="Q44" s="577" t="s">
        <v>635</v>
      </c>
      <c r="R44" s="577" t="s">
        <v>90</v>
      </c>
      <c r="S44" s="712" t="s">
        <v>212</v>
      </c>
      <c r="T44" s="673" t="s">
        <v>90</v>
      </c>
      <c r="U44" s="577" t="s">
        <v>93</v>
      </c>
      <c r="V44" s="577" t="s">
        <v>90</v>
      </c>
      <c r="W44" s="637" t="s">
        <v>356</v>
      </c>
    </row>
    <row r="45" spans="1:23" ht="51" customHeight="1" thickBot="1">
      <c r="A45" s="918"/>
      <c r="B45" s="930"/>
      <c r="C45" s="673" t="s">
        <v>367</v>
      </c>
      <c r="D45" s="673" t="s">
        <v>639</v>
      </c>
      <c r="E45" s="673" t="s">
        <v>45</v>
      </c>
      <c r="F45" s="673" t="s">
        <v>116</v>
      </c>
      <c r="G45" s="673">
        <v>1915</v>
      </c>
      <c r="H45" s="673" t="s">
        <v>86</v>
      </c>
      <c r="I45" s="673" t="s">
        <v>367</v>
      </c>
      <c r="J45" s="673" t="s">
        <v>25</v>
      </c>
      <c r="K45" s="673">
        <v>10</v>
      </c>
      <c r="L45" s="673" t="s">
        <v>369</v>
      </c>
      <c r="M45" s="673" t="s">
        <v>369</v>
      </c>
      <c r="N45" s="672">
        <v>42856</v>
      </c>
      <c r="O45" s="673" t="s">
        <v>86</v>
      </c>
      <c r="P45" s="673" t="s">
        <v>52</v>
      </c>
      <c r="Q45" s="577" t="s">
        <v>635</v>
      </c>
      <c r="R45" s="577" t="s">
        <v>90</v>
      </c>
      <c r="S45" s="712" t="s">
        <v>212</v>
      </c>
      <c r="T45" s="673" t="s">
        <v>90</v>
      </c>
      <c r="U45" s="577" t="s">
        <v>93</v>
      </c>
      <c r="V45" s="577" t="s">
        <v>90</v>
      </c>
      <c r="W45" s="638" t="s">
        <v>356</v>
      </c>
    </row>
    <row r="46" spans="1:23" ht="72.5" thickBot="1">
      <c r="A46" s="918"/>
      <c r="B46" s="930"/>
      <c r="C46" s="673" t="s">
        <v>370</v>
      </c>
      <c r="D46" s="673" t="s">
        <v>640</v>
      </c>
      <c r="E46" s="673" t="s">
        <v>45</v>
      </c>
      <c r="F46" s="673" t="s">
        <v>116</v>
      </c>
      <c r="G46" s="673">
        <v>1912</v>
      </c>
      <c r="H46" s="673" t="s">
        <v>86</v>
      </c>
      <c r="I46" s="673" t="s">
        <v>370</v>
      </c>
      <c r="J46" s="673" t="s">
        <v>25</v>
      </c>
      <c r="K46" s="673">
        <v>5</v>
      </c>
      <c r="L46" s="673" t="s">
        <v>372</v>
      </c>
      <c r="M46" s="673" t="s">
        <v>372</v>
      </c>
      <c r="N46" s="672">
        <v>44013</v>
      </c>
      <c r="O46" s="673" t="s">
        <v>86</v>
      </c>
      <c r="P46" s="673" t="s">
        <v>54</v>
      </c>
      <c r="Q46" s="577" t="s">
        <v>89</v>
      </c>
      <c r="R46" s="577" t="s">
        <v>86</v>
      </c>
      <c r="S46" s="712" t="s">
        <v>212</v>
      </c>
      <c r="T46" s="673" t="s">
        <v>90</v>
      </c>
      <c r="U46" s="577" t="s">
        <v>93</v>
      </c>
      <c r="V46" s="577" t="s">
        <v>90</v>
      </c>
      <c r="W46" s="637" t="s">
        <v>641</v>
      </c>
    </row>
    <row r="47" spans="1:23" ht="72.75" customHeight="1" thickBot="1">
      <c r="A47" s="918"/>
      <c r="B47" s="930"/>
      <c r="C47" s="673" t="s">
        <v>374</v>
      </c>
      <c r="D47" s="673" t="s">
        <v>642</v>
      </c>
      <c r="E47" s="673" t="s">
        <v>45</v>
      </c>
      <c r="F47" s="673" t="s">
        <v>116</v>
      </c>
      <c r="G47" s="673">
        <v>1936</v>
      </c>
      <c r="H47" s="673" t="s">
        <v>86</v>
      </c>
      <c r="I47" s="673" t="s">
        <v>374</v>
      </c>
      <c r="J47" s="673" t="s">
        <v>25</v>
      </c>
      <c r="K47" s="673">
        <v>14</v>
      </c>
      <c r="L47" s="673" t="s">
        <v>376</v>
      </c>
      <c r="M47" s="673" t="s">
        <v>376</v>
      </c>
      <c r="N47" s="672">
        <v>44013</v>
      </c>
      <c r="O47" s="673" t="s">
        <v>86</v>
      </c>
      <c r="P47" s="673" t="s">
        <v>54</v>
      </c>
      <c r="Q47" s="577" t="s">
        <v>89</v>
      </c>
      <c r="R47" s="577" t="s">
        <v>86</v>
      </c>
      <c r="S47" s="712" t="s">
        <v>212</v>
      </c>
      <c r="T47" s="673" t="s">
        <v>90</v>
      </c>
      <c r="U47" s="577" t="s">
        <v>93</v>
      </c>
      <c r="V47" s="577" t="s">
        <v>90</v>
      </c>
      <c r="W47" s="638" t="s">
        <v>377</v>
      </c>
    </row>
    <row r="48" spans="1:23" ht="51" customHeight="1" thickBot="1">
      <c r="A48" s="918"/>
      <c r="B48" s="930"/>
      <c r="C48" s="673" t="s">
        <v>378</v>
      </c>
      <c r="D48" s="673" t="s">
        <v>643</v>
      </c>
      <c r="E48" s="673" t="s">
        <v>45</v>
      </c>
      <c r="F48" s="673" t="s">
        <v>116</v>
      </c>
      <c r="G48" s="673">
        <v>1936</v>
      </c>
      <c r="H48" s="673" t="s">
        <v>86</v>
      </c>
      <c r="I48" s="673" t="s">
        <v>378</v>
      </c>
      <c r="J48" s="673" t="s">
        <v>25</v>
      </c>
      <c r="K48" s="673">
        <v>30</v>
      </c>
      <c r="L48" s="673" t="s">
        <v>380</v>
      </c>
      <c r="M48" s="673" t="s">
        <v>380</v>
      </c>
      <c r="N48" s="672">
        <v>44013</v>
      </c>
      <c r="O48" s="673" t="s">
        <v>86</v>
      </c>
      <c r="P48" s="673" t="s">
        <v>33</v>
      </c>
      <c r="Q48" s="577" t="s">
        <v>89</v>
      </c>
      <c r="R48" s="577" t="s">
        <v>90</v>
      </c>
      <c r="S48" s="712" t="s">
        <v>212</v>
      </c>
      <c r="T48" s="673" t="s">
        <v>90</v>
      </c>
      <c r="U48" s="577" t="s">
        <v>93</v>
      </c>
      <c r="V48" s="577" t="s">
        <v>90</v>
      </c>
      <c r="W48" s="637" t="s">
        <v>381</v>
      </c>
    </row>
    <row r="49" spans="1:23" ht="51" customHeight="1" thickBot="1">
      <c r="A49" s="918"/>
      <c r="B49" s="930"/>
      <c r="C49" s="673" t="s">
        <v>382</v>
      </c>
      <c r="D49" s="673" t="s">
        <v>644</v>
      </c>
      <c r="E49" s="673" t="s">
        <v>45</v>
      </c>
      <c r="F49" s="676" t="s">
        <v>184</v>
      </c>
      <c r="G49" s="673">
        <v>1936</v>
      </c>
      <c r="H49" s="673" t="s">
        <v>86</v>
      </c>
      <c r="I49" s="673" t="s">
        <v>382</v>
      </c>
      <c r="J49" s="673" t="s">
        <v>25</v>
      </c>
      <c r="K49" s="673">
        <v>15</v>
      </c>
      <c r="L49" s="673" t="s">
        <v>235</v>
      </c>
      <c r="M49" s="673" t="s">
        <v>235</v>
      </c>
      <c r="N49" s="672">
        <v>44013</v>
      </c>
      <c r="O49" s="673" t="s">
        <v>86</v>
      </c>
      <c r="P49" s="673" t="s">
        <v>57</v>
      </c>
      <c r="Q49" s="577" t="s">
        <v>635</v>
      </c>
      <c r="R49" s="577" t="s">
        <v>90</v>
      </c>
      <c r="S49" s="712" t="s">
        <v>212</v>
      </c>
      <c r="T49" s="673" t="s">
        <v>90</v>
      </c>
      <c r="U49" s="577" t="s">
        <v>93</v>
      </c>
      <c r="V49" s="577" t="s">
        <v>90</v>
      </c>
      <c r="W49" s="638" t="s">
        <v>384</v>
      </c>
    </row>
    <row r="50" spans="1:23" ht="113.25" customHeight="1" thickBot="1">
      <c r="A50" s="918"/>
      <c r="B50" s="930"/>
      <c r="C50" s="673" t="s">
        <v>385</v>
      </c>
      <c r="D50" s="673" t="s">
        <v>645</v>
      </c>
      <c r="E50" s="673" t="s">
        <v>45</v>
      </c>
      <c r="F50" s="673" t="s">
        <v>116</v>
      </c>
      <c r="G50" s="673">
        <v>1940</v>
      </c>
      <c r="H50" s="673" t="s">
        <v>86</v>
      </c>
      <c r="I50" s="673" t="s">
        <v>385</v>
      </c>
      <c r="J50" s="673" t="s">
        <v>25</v>
      </c>
      <c r="K50" s="673">
        <v>14</v>
      </c>
      <c r="L50" s="673" t="s">
        <v>363</v>
      </c>
      <c r="M50" s="673" t="s">
        <v>363</v>
      </c>
      <c r="N50" s="672">
        <v>43800</v>
      </c>
      <c r="O50" s="673" t="s">
        <v>86</v>
      </c>
      <c r="P50" s="673" t="s">
        <v>54</v>
      </c>
      <c r="Q50" s="577" t="s">
        <v>89</v>
      </c>
      <c r="R50" s="577" t="s">
        <v>90</v>
      </c>
      <c r="S50" s="692" t="s">
        <v>276</v>
      </c>
      <c r="T50" s="673" t="s">
        <v>90</v>
      </c>
      <c r="U50" s="577" t="s">
        <v>93</v>
      </c>
      <c r="V50" s="577" t="s">
        <v>90</v>
      </c>
      <c r="W50" s="637" t="s">
        <v>387</v>
      </c>
    </row>
    <row r="51" spans="1:23" ht="51" customHeight="1" thickBot="1">
      <c r="A51" s="918"/>
      <c r="B51" s="930"/>
      <c r="C51" s="673" t="s">
        <v>388</v>
      </c>
      <c r="D51" s="673" t="s">
        <v>646</v>
      </c>
      <c r="E51" s="673" t="s">
        <v>45</v>
      </c>
      <c r="F51" s="673" t="s">
        <v>116</v>
      </c>
      <c r="G51" s="673">
        <v>1940</v>
      </c>
      <c r="H51" s="673" t="s">
        <v>86</v>
      </c>
      <c r="I51" s="673" t="s">
        <v>388</v>
      </c>
      <c r="J51" s="673" t="s">
        <v>25</v>
      </c>
      <c r="K51" s="673">
        <v>18</v>
      </c>
      <c r="L51" s="673" t="s">
        <v>369</v>
      </c>
      <c r="M51" s="673" t="s">
        <v>369</v>
      </c>
      <c r="N51" s="672">
        <v>43800</v>
      </c>
      <c r="O51" s="673" t="s">
        <v>86</v>
      </c>
      <c r="P51" s="673" t="s">
        <v>54</v>
      </c>
      <c r="Q51" s="577" t="s">
        <v>89</v>
      </c>
      <c r="R51" s="577" t="s">
        <v>90</v>
      </c>
      <c r="S51" s="692" t="s">
        <v>276</v>
      </c>
      <c r="T51" s="673" t="s">
        <v>90</v>
      </c>
      <c r="U51" s="577" t="s">
        <v>93</v>
      </c>
      <c r="V51" s="577" t="s">
        <v>90</v>
      </c>
      <c r="W51" s="638" t="s">
        <v>391</v>
      </c>
    </row>
    <row r="52" spans="1:23" ht="66.75" customHeight="1" thickBot="1">
      <c r="A52" s="918"/>
      <c r="B52" s="930"/>
      <c r="C52" s="673" t="s">
        <v>392</v>
      </c>
      <c r="D52" s="673" t="s">
        <v>647</v>
      </c>
      <c r="E52" s="673" t="s">
        <v>45</v>
      </c>
      <c r="F52" s="673" t="s">
        <v>116</v>
      </c>
      <c r="G52" s="673">
        <v>1937</v>
      </c>
      <c r="H52" s="673" t="s">
        <v>86</v>
      </c>
      <c r="I52" s="673" t="s">
        <v>392</v>
      </c>
      <c r="J52" s="673" t="s">
        <v>25</v>
      </c>
      <c r="K52" s="673">
        <v>16</v>
      </c>
      <c r="L52" s="673" t="s">
        <v>359</v>
      </c>
      <c r="M52" s="673" t="s">
        <v>359</v>
      </c>
      <c r="N52" s="672">
        <v>43800</v>
      </c>
      <c r="O52" s="673" t="s">
        <v>86</v>
      </c>
      <c r="P52" s="673" t="s">
        <v>33</v>
      </c>
      <c r="Q52" s="577" t="s">
        <v>89</v>
      </c>
      <c r="R52" s="577" t="s">
        <v>90</v>
      </c>
      <c r="S52" s="692" t="s">
        <v>276</v>
      </c>
      <c r="T52" s="673" t="s">
        <v>90</v>
      </c>
      <c r="U52" s="577" t="s">
        <v>93</v>
      </c>
      <c r="V52" s="577" t="s">
        <v>90</v>
      </c>
      <c r="W52" s="637" t="s">
        <v>394</v>
      </c>
    </row>
    <row r="53" spans="1:23" ht="51.75" customHeight="1" thickBot="1">
      <c r="A53" s="918"/>
      <c r="B53" s="931"/>
      <c r="C53" s="675" t="s">
        <v>395</v>
      </c>
      <c r="D53" s="675" t="s">
        <v>648</v>
      </c>
      <c r="E53" s="675" t="s">
        <v>45</v>
      </c>
      <c r="F53" s="675" t="s">
        <v>116</v>
      </c>
      <c r="G53" s="675">
        <v>1939</v>
      </c>
      <c r="H53" s="675" t="s">
        <v>86</v>
      </c>
      <c r="I53" s="675" t="s">
        <v>395</v>
      </c>
      <c r="J53" s="675" t="s">
        <v>25</v>
      </c>
      <c r="K53" s="675">
        <v>11</v>
      </c>
      <c r="L53" s="675" t="s">
        <v>343</v>
      </c>
      <c r="M53" s="675" t="s">
        <v>343</v>
      </c>
      <c r="N53" s="674">
        <v>43221</v>
      </c>
      <c r="O53" s="675" t="s">
        <v>86</v>
      </c>
      <c r="P53" s="675" t="s">
        <v>54</v>
      </c>
      <c r="Q53" s="583" t="s">
        <v>89</v>
      </c>
      <c r="R53" s="583" t="s">
        <v>90</v>
      </c>
      <c r="S53" s="712" t="s">
        <v>212</v>
      </c>
      <c r="T53" s="675" t="s">
        <v>90</v>
      </c>
      <c r="U53" s="583" t="s">
        <v>93</v>
      </c>
      <c r="V53" s="583" t="s">
        <v>90</v>
      </c>
      <c r="W53" s="639" t="s">
        <v>397</v>
      </c>
    </row>
    <row r="54" spans="1:23" ht="51.75" customHeight="1" thickTop="1" thickBot="1">
      <c r="A54" s="918"/>
      <c r="B54" s="736" t="s">
        <v>649</v>
      </c>
      <c r="C54" s="737" t="s">
        <v>414</v>
      </c>
      <c r="D54" s="738" t="s">
        <v>650</v>
      </c>
      <c r="E54" s="738" t="s">
        <v>45</v>
      </c>
      <c r="F54" s="738" t="s">
        <v>21</v>
      </c>
      <c r="G54" s="738">
        <v>1996</v>
      </c>
      <c r="H54" s="738" t="s">
        <v>86</v>
      </c>
      <c r="I54" s="737" t="s">
        <v>414</v>
      </c>
      <c r="J54" s="718" t="s">
        <v>416</v>
      </c>
      <c r="K54" s="718">
        <v>21</v>
      </c>
      <c r="L54" s="718" t="s">
        <v>417</v>
      </c>
      <c r="M54" s="718" t="s">
        <v>418</v>
      </c>
      <c r="N54" s="670">
        <v>43983</v>
      </c>
      <c r="O54" s="718" t="s">
        <v>86</v>
      </c>
      <c r="P54" s="718" t="s">
        <v>54</v>
      </c>
      <c r="Q54" s="612" t="s">
        <v>89</v>
      </c>
      <c r="R54" s="612" t="s">
        <v>90</v>
      </c>
      <c r="S54" s="692" t="s">
        <v>276</v>
      </c>
      <c r="T54" s="718" t="s">
        <v>90</v>
      </c>
      <c r="U54" s="612" t="s">
        <v>93</v>
      </c>
      <c r="V54" s="612" t="s">
        <v>90</v>
      </c>
      <c r="W54" s="640"/>
    </row>
    <row r="55" spans="1:23" ht="51.75" customHeight="1" thickTop="1" thickBot="1">
      <c r="A55" s="918"/>
      <c r="B55" s="739" t="s">
        <v>651</v>
      </c>
      <c r="C55" s="740" t="s">
        <v>420</v>
      </c>
      <c r="D55" s="741" t="s">
        <v>652</v>
      </c>
      <c r="E55" s="741" t="s">
        <v>45</v>
      </c>
      <c r="F55" s="741" t="s">
        <v>21</v>
      </c>
      <c r="G55" s="741">
        <v>2014</v>
      </c>
      <c r="H55" s="741" t="s">
        <v>86</v>
      </c>
      <c r="I55" s="740" t="s">
        <v>420</v>
      </c>
      <c r="J55" s="741" t="s">
        <v>422</v>
      </c>
      <c r="K55" s="671" t="s">
        <v>57</v>
      </c>
      <c r="L55" s="741" t="s">
        <v>401</v>
      </c>
      <c r="M55" s="741" t="s">
        <v>550</v>
      </c>
      <c r="N55" s="671" t="s">
        <v>57</v>
      </c>
      <c r="O55" s="741" t="s">
        <v>86</v>
      </c>
      <c r="P55" s="741" t="s">
        <v>57</v>
      </c>
      <c r="Q55" s="610" t="s">
        <v>635</v>
      </c>
      <c r="R55" s="610" t="s">
        <v>90</v>
      </c>
      <c r="S55" s="695" t="s">
        <v>276</v>
      </c>
      <c r="T55" s="719" t="s">
        <v>90</v>
      </c>
      <c r="U55" s="611" t="s">
        <v>424</v>
      </c>
      <c r="V55" s="610" t="s">
        <v>90</v>
      </c>
      <c r="W55" s="641" t="s">
        <v>653</v>
      </c>
    </row>
    <row r="56" spans="1:23" ht="51" customHeight="1" thickTop="1" thickBot="1">
      <c r="A56" s="912" t="s">
        <v>60</v>
      </c>
      <c r="B56" s="742" t="s">
        <v>654</v>
      </c>
      <c r="C56" s="721" t="s">
        <v>518</v>
      </c>
      <c r="D56" s="721" t="s">
        <v>519</v>
      </c>
      <c r="E56" s="721" t="s">
        <v>520</v>
      </c>
      <c r="F56" s="721" t="s">
        <v>21</v>
      </c>
      <c r="G56" s="721">
        <v>2016</v>
      </c>
      <c r="H56" s="721" t="s">
        <v>86</v>
      </c>
      <c r="I56" s="721" t="s">
        <v>518</v>
      </c>
      <c r="J56" s="721" t="s">
        <v>26</v>
      </c>
      <c r="K56" s="721">
        <v>48</v>
      </c>
      <c r="L56" s="743" t="s">
        <v>655</v>
      </c>
      <c r="M56" s="744" t="s">
        <v>656</v>
      </c>
      <c r="N56" s="745">
        <v>44105</v>
      </c>
      <c r="O56" s="721" t="s">
        <v>86</v>
      </c>
      <c r="P56" s="721" t="s">
        <v>33</v>
      </c>
      <c r="Q56" s="642" t="s">
        <v>89</v>
      </c>
      <c r="R56" s="642" t="s">
        <v>90</v>
      </c>
      <c r="S56" s="694" t="s">
        <v>276</v>
      </c>
      <c r="T56" s="721" t="s">
        <v>522</v>
      </c>
      <c r="U56" s="642" t="s">
        <v>93</v>
      </c>
      <c r="V56" s="642" t="s">
        <v>86</v>
      </c>
      <c r="W56" s="643"/>
    </row>
    <row r="57" spans="1:23" ht="51" customHeight="1" thickTop="1" thickBot="1">
      <c r="A57" s="913"/>
      <c r="B57" s="914" t="s">
        <v>657</v>
      </c>
      <c r="C57" s="722" t="s">
        <v>524</v>
      </c>
      <c r="D57" s="722" t="s">
        <v>525</v>
      </c>
      <c r="E57" s="722" t="s">
        <v>123</v>
      </c>
      <c r="F57" s="722" t="s">
        <v>116</v>
      </c>
      <c r="G57" s="722">
        <v>2007</v>
      </c>
      <c r="H57" s="722" t="s">
        <v>86</v>
      </c>
      <c r="I57" s="722" t="s">
        <v>524</v>
      </c>
      <c r="J57" s="722" t="s">
        <v>26</v>
      </c>
      <c r="K57" s="722">
        <v>80</v>
      </c>
      <c r="L57" s="746" t="s">
        <v>658</v>
      </c>
      <c r="M57" s="746" t="s">
        <v>658</v>
      </c>
      <c r="N57" s="747">
        <v>44105</v>
      </c>
      <c r="O57" s="722" t="s">
        <v>86</v>
      </c>
      <c r="P57" s="722" t="s">
        <v>34</v>
      </c>
      <c r="Q57" s="644" t="s">
        <v>89</v>
      </c>
      <c r="R57" s="644" t="s">
        <v>90</v>
      </c>
      <c r="S57" s="720" t="s">
        <v>276</v>
      </c>
      <c r="T57" s="722" t="s">
        <v>527</v>
      </c>
      <c r="U57" s="644" t="s">
        <v>93</v>
      </c>
      <c r="V57" s="644" t="s">
        <v>86</v>
      </c>
      <c r="W57" s="645"/>
    </row>
    <row r="58" spans="1:23" ht="53.25" customHeight="1" thickBot="1">
      <c r="A58" s="913"/>
      <c r="B58" s="915"/>
      <c r="C58" s="716" t="s">
        <v>528</v>
      </c>
      <c r="D58" s="716" t="s">
        <v>525</v>
      </c>
      <c r="E58" s="716" t="s">
        <v>123</v>
      </c>
      <c r="F58" s="716" t="s">
        <v>116</v>
      </c>
      <c r="G58" s="716">
        <v>2018</v>
      </c>
      <c r="H58" s="716" t="s">
        <v>86</v>
      </c>
      <c r="I58" s="716" t="s">
        <v>528</v>
      </c>
      <c r="J58" s="716" t="s">
        <v>26</v>
      </c>
      <c r="K58" s="716">
        <v>80</v>
      </c>
      <c r="L58" s="716" t="s">
        <v>659</v>
      </c>
      <c r="M58" s="748" t="s">
        <v>659</v>
      </c>
      <c r="N58" s="749">
        <v>44105</v>
      </c>
      <c r="O58" s="716" t="s">
        <v>86</v>
      </c>
      <c r="P58" s="716" t="s">
        <v>34</v>
      </c>
      <c r="Q58" s="607" t="s">
        <v>89</v>
      </c>
      <c r="R58" s="607" t="s">
        <v>90</v>
      </c>
      <c r="S58" s="695" t="s">
        <v>276</v>
      </c>
      <c r="T58" s="716" t="s">
        <v>527</v>
      </c>
      <c r="U58" s="607" t="s">
        <v>93</v>
      </c>
      <c r="V58" s="607" t="s">
        <v>86</v>
      </c>
      <c r="W58" s="608"/>
    </row>
    <row r="59" spans="1:23" ht="51" customHeight="1" thickTop="1" thickBot="1">
      <c r="A59" s="913"/>
      <c r="B59" s="750" t="s">
        <v>660</v>
      </c>
      <c r="C59" s="751" t="s">
        <v>532</v>
      </c>
      <c r="D59" s="751" t="s">
        <v>661</v>
      </c>
      <c r="E59" s="751" t="s">
        <v>45</v>
      </c>
      <c r="F59" s="751" t="s">
        <v>21</v>
      </c>
      <c r="G59" s="751">
        <v>2014</v>
      </c>
      <c r="H59" s="751" t="s">
        <v>86</v>
      </c>
      <c r="I59" s="751" t="s">
        <v>532</v>
      </c>
      <c r="J59" s="751" t="s">
        <v>26</v>
      </c>
      <c r="K59" s="751">
        <v>51</v>
      </c>
      <c r="L59" s="752" t="s">
        <v>534</v>
      </c>
      <c r="M59" s="752" t="s">
        <v>535</v>
      </c>
      <c r="N59" s="753">
        <v>43770</v>
      </c>
      <c r="O59" s="751" t="s">
        <v>86</v>
      </c>
      <c r="P59" s="751" t="s">
        <v>54</v>
      </c>
      <c r="Q59" s="646" t="s">
        <v>89</v>
      </c>
      <c r="R59" s="646" t="s">
        <v>90</v>
      </c>
      <c r="S59" s="692" t="s">
        <v>276</v>
      </c>
      <c r="T59" s="723" t="s">
        <v>595</v>
      </c>
      <c r="U59" s="646" t="s">
        <v>153</v>
      </c>
      <c r="V59" s="646" t="s">
        <v>90</v>
      </c>
      <c r="W59" s="647"/>
    </row>
    <row r="60" spans="1:23" ht="51.75" hidden="1" customHeight="1" thickTop="1" thickBot="1">
      <c r="A60" s="913"/>
      <c r="B60" s="754" t="s">
        <v>662</v>
      </c>
      <c r="C60" s="755" t="s">
        <v>537</v>
      </c>
      <c r="D60" s="755" t="s">
        <v>663</v>
      </c>
      <c r="E60" s="755" t="s">
        <v>273</v>
      </c>
      <c r="F60" s="755" t="s">
        <v>116</v>
      </c>
      <c r="G60" s="755">
        <v>1988</v>
      </c>
      <c r="H60" s="755" t="s">
        <v>86</v>
      </c>
      <c r="I60" s="755" t="s">
        <v>537</v>
      </c>
      <c r="J60" s="724" t="s">
        <v>48</v>
      </c>
      <c r="K60" s="724">
        <v>125</v>
      </c>
      <c r="L60" s="724" t="s">
        <v>539</v>
      </c>
      <c r="M60" s="724" t="s">
        <v>539</v>
      </c>
      <c r="N60" s="668">
        <v>43344</v>
      </c>
      <c r="O60" s="724" t="s">
        <v>86</v>
      </c>
      <c r="P60" s="724" t="s">
        <v>34</v>
      </c>
      <c r="Q60" s="563" t="s">
        <v>89</v>
      </c>
      <c r="R60" s="563" t="s">
        <v>90</v>
      </c>
      <c r="S60" s="724" t="s">
        <v>276</v>
      </c>
      <c r="T60" s="724" t="s">
        <v>402</v>
      </c>
      <c r="U60" s="563" t="s">
        <v>93</v>
      </c>
      <c r="V60" s="563" t="s">
        <v>86</v>
      </c>
      <c r="W60" s="605"/>
    </row>
    <row r="61" spans="1:23" ht="51.75" hidden="1" customHeight="1" thickBot="1">
      <c r="A61" s="913"/>
      <c r="B61" s="756" t="s">
        <v>664</v>
      </c>
      <c r="C61" s="709" t="s">
        <v>541</v>
      </c>
      <c r="D61" s="709" t="s">
        <v>665</v>
      </c>
      <c r="E61" s="709" t="s">
        <v>273</v>
      </c>
      <c r="F61" s="709" t="s">
        <v>21</v>
      </c>
      <c r="G61" s="709">
        <v>2012</v>
      </c>
      <c r="H61" s="709" t="s">
        <v>86</v>
      </c>
      <c r="I61" s="709" t="s">
        <v>541</v>
      </c>
      <c r="J61" s="709" t="s">
        <v>26</v>
      </c>
      <c r="K61" s="709">
        <v>114</v>
      </c>
      <c r="L61" s="709" t="s">
        <v>543</v>
      </c>
      <c r="M61" s="709" t="s">
        <v>544</v>
      </c>
      <c r="N61" s="669">
        <v>43891</v>
      </c>
      <c r="O61" s="709" t="s">
        <v>86</v>
      </c>
      <c r="P61" s="709" t="s">
        <v>35</v>
      </c>
      <c r="Q61" s="599" t="s">
        <v>89</v>
      </c>
      <c r="R61" s="599" t="s">
        <v>90</v>
      </c>
      <c r="S61" s="709" t="s">
        <v>276</v>
      </c>
      <c r="T61" s="709" t="s">
        <v>545</v>
      </c>
      <c r="U61" s="599" t="s">
        <v>282</v>
      </c>
      <c r="V61" s="599" t="s">
        <v>86</v>
      </c>
      <c r="W61" s="599" t="s">
        <v>666</v>
      </c>
    </row>
    <row r="62" spans="1:23" s="654" customFormat="1" ht="18.5" thickTop="1">
      <c r="A62" s="648"/>
      <c r="B62" s="649"/>
      <c r="C62" s="650"/>
      <c r="D62" s="650"/>
      <c r="E62" s="650"/>
      <c r="F62" s="650"/>
      <c r="G62" s="650"/>
      <c r="H62" s="650"/>
      <c r="I62" s="650"/>
      <c r="J62" s="650"/>
      <c r="K62" s="650"/>
      <c r="L62" s="650"/>
      <c r="M62" s="650"/>
      <c r="N62" s="651"/>
      <c r="O62" s="650"/>
      <c r="P62" s="650"/>
      <c r="Q62" s="650"/>
      <c r="R62" s="650"/>
      <c r="S62" s="650"/>
      <c r="T62" s="652"/>
      <c r="U62" s="652"/>
      <c r="V62" s="650"/>
      <c r="W62" s="653"/>
    </row>
    <row r="63" spans="1:23">
      <c r="E63" s="658"/>
      <c r="F63" s="658"/>
      <c r="G63" s="659"/>
      <c r="H63" s="659"/>
    </row>
    <row r="64" spans="1:23" hidden="1">
      <c r="A64" s="539" t="s">
        <v>667</v>
      </c>
      <c r="E64" s="658"/>
      <c r="F64" s="658"/>
      <c r="G64" s="659"/>
      <c r="H64" s="659"/>
    </row>
    <row r="65" spans="1:6" hidden="1">
      <c r="A65" s="516" t="s">
        <v>552</v>
      </c>
    </row>
    <row r="66" spans="1:6" hidden="1">
      <c r="A66" s="516" t="s">
        <v>668</v>
      </c>
    </row>
    <row r="67" spans="1:6" hidden="1">
      <c r="A67" s="516" t="s">
        <v>669</v>
      </c>
    </row>
    <row r="68" spans="1:6" hidden="1">
      <c r="A68" s="516" t="s">
        <v>670</v>
      </c>
    </row>
    <row r="69" spans="1:6" hidden="1">
      <c r="A69" s="516" t="s">
        <v>671</v>
      </c>
    </row>
    <row r="70" spans="1:6" hidden="1">
      <c r="A70" s="516" t="s">
        <v>672</v>
      </c>
    </row>
    <row r="71" spans="1:6" hidden="1">
      <c r="A71" s="516" t="s">
        <v>673</v>
      </c>
    </row>
    <row r="72" spans="1:6" hidden="1">
      <c r="A72" s="516" t="s">
        <v>674</v>
      </c>
    </row>
    <row r="73" spans="1:6" hidden="1">
      <c r="A73" s="516" t="s">
        <v>675</v>
      </c>
    </row>
    <row r="74" spans="1:6" hidden="1">
      <c r="A74" s="516" t="s">
        <v>676</v>
      </c>
    </row>
    <row r="75" spans="1:6" hidden="1">
      <c r="A75" s="516" t="s">
        <v>677</v>
      </c>
    </row>
    <row r="77" spans="1:6" hidden="1">
      <c r="B77" s="516" t="s">
        <v>562</v>
      </c>
    </row>
    <row r="78" spans="1:6" hidden="1">
      <c r="B78" s="516" t="s">
        <v>678</v>
      </c>
    </row>
    <row r="79" spans="1:6" hidden="1">
      <c r="B79" s="516" t="s">
        <v>564</v>
      </c>
    </row>
    <row r="80" spans="1:6" hidden="1">
      <c r="A80" s="916" t="s">
        <v>679</v>
      </c>
      <c r="B80" s="916"/>
      <c r="C80" s="916"/>
      <c r="D80" s="916"/>
      <c r="E80" s="916"/>
      <c r="F80" s="540"/>
    </row>
    <row r="81" spans="1:9" hidden="1">
      <c r="A81" s="540"/>
      <c r="B81" s="540"/>
      <c r="C81" s="540"/>
      <c r="D81" s="540"/>
      <c r="E81" s="540"/>
      <c r="F81" s="540"/>
      <c r="I81" s="540"/>
    </row>
    <row r="82" spans="1:9" hidden="1"/>
    <row r="83" spans="1:9" hidden="1"/>
    <row r="84" spans="1:9" hidden="1">
      <c r="A84" s="541" t="s">
        <v>680</v>
      </c>
      <c r="B84" s="542"/>
      <c r="C84" s="541" t="s">
        <v>681</v>
      </c>
      <c r="D84" s="542"/>
      <c r="E84" s="541" t="s">
        <v>682</v>
      </c>
      <c r="F84" s="542"/>
      <c r="G84" s="541" t="s">
        <v>683</v>
      </c>
      <c r="H84" s="542"/>
      <c r="I84" s="541" t="s">
        <v>681</v>
      </c>
    </row>
    <row r="85" spans="1:9" hidden="1">
      <c r="A85" s="543"/>
      <c r="B85" s="544"/>
      <c r="C85" s="543"/>
      <c r="D85" s="544"/>
      <c r="E85" s="543"/>
      <c r="F85" s="544"/>
      <c r="G85" s="543"/>
      <c r="H85" s="544"/>
      <c r="I85" s="543"/>
    </row>
    <row r="86" spans="1:9" hidden="1">
      <c r="A86" s="545"/>
      <c r="B86" s="546"/>
      <c r="C86" s="545"/>
      <c r="D86" s="546"/>
      <c r="E86" s="545"/>
      <c r="F86" s="546"/>
      <c r="G86" s="545"/>
      <c r="H86" s="546"/>
      <c r="I86" s="545"/>
    </row>
    <row r="87" spans="1:9" hidden="1">
      <c r="A87" s="906" t="s">
        <v>684</v>
      </c>
      <c r="B87" s="907"/>
      <c r="C87" s="906" t="s">
        <v>684</v>
      </c>
      <c r="D87" s="907"/>
      <c r="E87" s="906" t="s">
        <v>684</v>
      </c>
      <c r="F87" s="907"/>
      <c r="G87" s="906" t="s">
        <v>684</v>
      </c>
      <c r="H87" s="907"/>
      <c r="I87" s="759"/>
    </row>
    <row r="88" spans="1:9" hidden="1">
      <c r="A88" s="908" t="s">
        <v>685</v>
      </c>
      <c r="B88" s="909"/>
      <c r="C88" s="908" t="s">
        <v>685</v>
      </c>
      <c r="D88" s="909"/>
      <c r="E88" s="908" t="s">
        <v>685</v>
      </c>
      <c r="F88" s="909"/>
      <c r="G88" s="908" t="s">
        <v>685</v>
      </c>
      <c r="H88" s="909"/>
      <c r="I88" s="759"/>
    </row>
    <row r="89" spans="1:9" hidden="1">
      <c r="A89" s="547" t="s">
        <v>686</v>
      </c>
      <c r="B89" s="548"/>
      <c r="C89" s="547" t="s">
        <v>686</v>
      </c>
      <c r="D89" s="548"/>
      <c r="E89" s="547" t="s">
        <v>686</v>
      </c>
      <c r="F89" s="548"/>
      <c r="G89" s="547" t="s">
        <v>686</v>
      </c>
      <c r="H89" s="548"/>
      <c r="I89" s="547" t="s">
        <v>686</v>
      </c>
    </row>
    <row r="90" spans="1:9" ht="18.5" hidden="1" thickBot="1">
      <c r="A90" s="549"/>
      <c r="B90" s="550"/>
      <c r="C90" s="549"/>
      <c r="D90" s="550"/>
      <c r="E90" s="549"/>
      <c r="F90" s="550"/>
      <c r="G90" s="549"/>
      <c r="H90" s="550"/>
      <c r="I90" s="549"/>
    </row>
    <row r="91" spans="1:9" hidden="1">
      <c r="A91" s="541" t="s">
        <v>687</v>
      </c>
      <c r="B91" s="551"/>
      <c r="C91" s="552" t="s">
        <v>688</v>
      </c>
      <c r="D91" s="553"/>
      <c r="E91" s="552" t="s">
        <v>689</v>
      </c>
      <c r="F91" s="553"/>
      <c r="I91" s="552" t="s">
        <v>688</v>
      </c>
    </row>
    <row r="92" spans="1:9" hidden="1">
      <c r="A92" s="543"/>
      <c r="B92" s="546"/>
      <c r="C92" s="543"/>
      <c r="D92" s="554"/>
      <c r="E92" s="543"/>
      <c r="F92" s="554"/>
      <c r="I92" s="543"/>
    </row>
    <row r="93" spans="1:9" hidden="1">
      <c r="A93" s="545"/>
      <c r="B93" s="546"/>
      <c r="C93" s="545"/>
      <c r="D93" s="554"/>
      <c r="E93" s="545"/>
      <c r="F93" s="554"/>
      <c r="I93" s="545"/>
    </row>
    <row r="94" spans="1:9" hidden="1">
      <c r="A94" s="906" t="s">
        <v>684</v>
      </c>
      <c r="B94" s="907"/>
      <c r="C94" s="906" t="s">
        <v>684</v>
      </c>
      <c r="D94" s="907"/>
      <c r="E94" s="906" t="s">
        <v>684</v>
      </c>
      <c r="F94" s="907"/>
    </row>
    <row r="95" spans="1:9" hidden="1">
      <c r="A95" s="908" t="s">
        <v>685</v>
      </c>
      <c r="B95" s="909"/>
      <c r="C95" s="908" t="s">
        <v>685</v>
      </c>
      <c r="D95" s="909"/>
      <c r="E95" s="908" t="s">
        <v>685</v>
      </c>
      <c r="F95" s="909"/>
    </row>
    <row r="96" spans="1:9" hidden="1">
      <c r="A96" s="547" t="s">
        <v>686</v>
      </c>
      <c r="B96" s="548"/>
      <c r="C96" s="547" t="s">
        <v>686</v>
      </c>
      <c r="D96" s="548"/>
      <c r="E96" s="547" t="s">
        <v>686</v>
      </c>
      <c r="F96" s="548"/>
      <c r="I96" s="547" t="s">
        <v>686</v>
      </c>
    </row>
    <row r="97" spans="1:9" ht="18.5" hidden="1" thickBot="1">
      <c r="A97" s="549"/>
      <c r="B97" s="550"/>
      <c r="C97" s="555"/>
      <c r="D97" s="556"/>
      <c r="E97" s="555"/>
      <c r="F97" s="556"/>
      <c r="I97" s="555"/>
    </row>
    <row r="98" spans="1:9" hidden="1">
      <c r="A98" s="543" t="s">
        <v>690</v>
      </c>
      <c r="B98" s="544"/>
      <c r="C98" s="543" t="s">
        <v>691</v>
      </c>
      <c r="D98" s="544"/>
      <c r="E98" s="543" t="s">
        <v>692</v>
      </c>
      <c r="F98" s="544"/>
      <c r="I98" s="543" t="s">
        <v>691</v>
      </c>
    </row>
    <row r="99" spans="1:9" hidden="1">
      <c r="A99" s="543"/>
      <c r="B99" s="544"/>
      <c r="C99" s="543"/>
      <c r="D99" s="544"/>
      <c r="E99" s="543"/>
      <c r="F99" s="544"/>
      <c r="I99" s="543"/>
    </row>
    <row r="100" spans="1:9" hidden="1">
      <c r="A100" s="545"/>
      <c r="B100" s="546"/>
      <c r="C100" s="545"/>
      <c r="D100" s="546"/>
      <c r="E100" s="545"/>
      <c r="F100" s="546"/>
      <c r="I100" s="545"/>
    </row>
    <row r="101" spans="1:9" hidden="1">
      <c r="A101" s="906" t="s">
        <v>684</v>
      </c>
      <c r="B101" s="907"/>
      <c r="C101" s="906" t="s">
        <v>684</v>
      </c>
      <c r="D101" s="907"/>
      <c r="E101" s="906" t="s">
        <v>693</v>
      </c>
      <c r="F101" s="907"/>
    </row>
    <row r="102" spans="1:9" hidden="1">
      <c r="A102" s="908" t="s">
        <v>685</v>
      </c>
      <c r="B102" s="909"/>
      <c r="C102" s="908" t="s">
        <v>685</v>
      </c>
      <c r="D102" s="909"/>
      <c r="E102" s="910" t="s">
        <v>694</v>
      </c>
      <c r="F102" s="911"/>
    </row>
    <row r="103" spans="1:9" hidden="1">
      <c r="A103" s="547" t="s">
        <v>686</v>
      </c>
      <c r="B103" s="548"/>
      <c r="C103" s="547" t="s">
        <v>686</v>
      </c>
      <c r="D103" s="548"/>
      <c r="E103" s="557"/>
      <c r="F103" s="558"/>
      <c r="I103" s="547" t="s">
        <v>686</v>
      </c>
    </row>
    <row r="104" spans="1:9" ht="18.5" hidden="1" thickBot="1">
      <c r="A104" s="549"/>
      <c r="B104" s="550"/>
      <c r="C104" s="549"/>
      <c r="D104" s="550"/>
      <c r="E104" s="549"/>
      <c r="F104" s="550"/>
      <c r="I104" s="549"/>
    </row>
  </sheetData>
  <mergeCells count="36">
    <mergeCell ref="A2:A4"/>
    <mergeCell ref="B2:B3"/>
    <mergeCell ref="A5:A13"/>
    <mergeCell ref="B5:B6"/>
    <mergeCell ref="B7:B13"/>
    <mergeCell ref="A56:A61"/>
    <mergeCell ref="B57:B58"/>
    <mergeCell ref="A80:E80"/>
    <mergeCell ref="A14:A55"/>
    <mergeCell ref="B14:B20"/>
    <mergeCell ref="B21:B22"/>
    <mergeCell ref="B23:B24"/>
    <mergeCell ref="B25:B30"/>
    <mergeCell ref="B31:B35"/>
    <mergeCell ref="B37:B42"/>
    <mergeCell ref="B43:B53"/>
    <mergeCell ref="A87:B87"/>
    <mergeCell ref="C87:D87"/>
    <mergeCell ref="E87:F87"/>
    <mergeCell ref="G87:H87"/>
    <mergeCell ref="A88:B88"/>
    <mergeCell ref="C88:D88"/>
    <mergeCell ref="E88:F88"/>
    <mergeCell ref="G88:H88"/>
    <mergeCell ref="A94:B94"/>
    <mergeCell ref="C94:D94"/>
    <mergeCell ref="E94:F94"/>
    <mergeCell ref="A95:B95"/>
    <mergeCell ref="C95:D95"/>
    <mergeCell ref="E95:F95"/>
    <mergeCell ref="A101:B101"/>
    <mergeCell ref="C101:D101"/>
    <mergeCell ref="E101:F101"/>
    <mergeCell ref="A102:B102"/>
    <mergeCell ref="C102:D102"/>
    <mergeCell ref="E102:F102"/>
  </mergeCells>
  <dataValidations count="6">
    <dataValidation type="list" allowBlank="1" showInputMessage="1" showErrorMessage="1" sqref="R6 Q2:Q4 Q7:Q12 Q50:Q53 Q14:Q24 Q38:Q40 Q46:Q48 Q56:Q62" xr:uid="{37AAB5C9-ED63-4E03-BECD-44CBB4150FEA}">
      <formula1>"ANCOLD, Canadian Dam Association, State of Nevada Division of Water Resources, N/A"</formula1>
    </dataValidation>
    <dataValidation type="list" allowBlank="1" showInputMessage="1" showErrorMessage="1" sqref="V6 U2:U4 U7:U24 U62 U38:U53 U55:U59" xr:uid="{9B95F425-D85C-4241-9C7A-663BECB465F5}">
      <formula1>"Yes and Yes, Yes and No, No and No"</formula1>
    </dataValidation>
    <dataValidation type="list" allowBlank="1" showInputMessage="1" showErrorMessage="1" sqref="T6" xr:uid="{53CC0A00-14B1-4E18-B5B9-9B5137B249C8}">
      <formula1>"Internal/In House Engineering Specialist, External Engineering Support, Both"</formula1>
    </dataValidation>
    <dataValidation type="list" allowBlank="1" showInputMessage="1" showErrorMessage="1" sqref="J6 R7:R24 H38:H53 V2:V4 O2:O4 R2:R4 V38:V53 O7:O24 O38:O53 R38:R53 H7:H24 H55:H62 V7:V24 R55:R62 O55:O62 V55:V62 H2:H4" xr:uid="{69DF429F-A878-4E48-BEF1-90BFB137D6FD}">
      <formula1>"Yes, No"</formula1>
    </dataValidation>
    <dataValidation type="list" allowBlank="1" showInputMessage="1" showErrorMessage="1" sqref="F6:G6 F2:F4 F38:F53 F7:F24 F55:F62" xr:uid="{1027A5B5-5568-4EE0-9560-F2776063EE47}">
      <formula1>"Active, Inactive/Care and Maintenance, Closed, Under Construction, Not Applicable (Water Dam)"</formula1>
    </dataValidation>
    <dataValidation type="list" allowBlank="1" showInputMessage="1" showErrorMessage="1" sqref="E2:E4 E38:E53 E7:E24 E55:E62" xr:uid="{8CBD6D63-CBD6-42AE-A6F8-DE2291DCC51C}">
      <formula1>"Owned and Operated, Subsidiary, JV, NOJV"</formula1>
    </dataValidation>
  </dataValidations>
  <pageMargins left="0.25" right="0.25" top="0.75" bottom="0.75" header="0.3" footer="0.3"/>
  <pageSetup paperSize="3" scale="15" fitToHeight="4" orientation="landscape" r:id="rId1"/>
  <rowBreaks count="2" manualBreakCount="2">
    <brk id="20" max="21" man="1"/>
    <brk id="42" max="2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93"/>
  <sheetViews>
    <sheetView tabSelected="1" zoomScale="40" zoomScaleNormal="40" zoomScaleSheetLayoutView="25" zoomScalePageLayoutView="10" workbookViewId="0">
      <pane xSplit="3" ySplit="2" topLeftCell="D84" activePane="bottomRight" state="frozen"/>
      <selection pane="topRight" activeCell="D1" sqref="D1"/>
      <selection pane="bottomLeft" activeCell="A3" sqref="A3"/>
      <selection pane="bottomRight" activeCell="C93" sqref="C93"/>
    </sheetView>
  </sheetViews>
  <sheetFormatPr defaultColWidth="9.1796875" defaultRowHeight="18"/>
  <cols>
    <col min="1" max="1" width="22.81640625" style="516" hidden="1" customWidth="1"/>
    <col min="2" max="2" width="45.54296875" style="516" customWidth="1"/>
    <col min="3" max="3" width="48.1796875" style="516" customWidth="1"/>
    <col min="4" max="4" width="39.81640625" style="516" customWidth="1"/>
    <col min="5" max="5" width="24.453125" style="516" customWidth="1"/>
    <col min="6" max="6" width="35.1796875" style="516" customWidth="1"/>
    <col min="7" max="7" width="19" style="516" customWidth="1"/>
    <col min="8" max="8" width="24" style="516" customWidth="1"/>
    <col min="9" max="9" width="28.453125" style="516" customWidth="1"/>
    <col min="10" max="10" width="22.54296875" style="516" customWidth="1"/>
    <col min="11" max="11" width="25.453125" style="516" customWidth="1"/>
    <col min="12" max="12" width="23.1796875" style="516" customWidth="1"/>
    <col min="13" max="13" width="40" style="516" customWidth="1"/>
    <col min="14" max="14" width="24.453125" style="516" customWidth="1"/>
    <col min="15" max="15" width="43.453125" style="516" customWidth="1"/>
    <col min="16" max="16" width="30.54296875" style="516" customWidth="1"/>
    <col min="17" max="17" width="38.81640625" style="516" customWidth="1"/>
    <col min="18" max="18" width="30.81640625" style="516" customWidth="1"/>
    <col min="19" max="19" width="43.1796875" style="516" customWidth="1"/>
    <col min="20" max="20" width="29.54296875" style="516" customWidth="1"/>
    <col min="21" max="21" width="25.453125" style="516" customWidth="1"/>
    <col min="22" max="22" width="65.54296875" style="516" customWidth="1"/>
    <col min="23" max="16384" width="9.1796875" style="516"/>
  </cols>
  <sheetData>
    <row r="1" spans="1:22" s="613" customFormat="1" ht="211.5" customHeight="1">
      <c r="A1" s="764" t="s">
        <v>61</v>
      </c>
      <c r="B1" s="848" t="s">
        <v>62</v>
      </c>
      <c r="C1" s="832" t="s">
        <v>565</v>
      </c>
      <c r="D1" s="832" t="s">
        <v>566</v>
      </c>
      <c r="E1" s="832" t="s">
        <v>695</v>
      </c>
      <c r="F1" s="832" t="s">
        <v>568</v>
      </c>
      <c r="G1" s="832" t="s">
        <v>569</v>
      </c>
      <c r="H1" s="832" t="s">
        <v>570</v>
      </c>
      <c r="I1" s="832" t="s">
        <v>696</v>
      </c>
      <c r="J1" s="832" t="s">
        <v>697</v>
      </c>
      <c r="K1" s="832" t="s">
        <v>698</v>
      </c>
      <c r="L1" s="832" t="s">
        <v>699</v>
      </c>
      <c r="M1" s="832" t="s">
        <v>576</v>
      </c>
      <c r="N1" s="832" t="s">
        <v>577</v>
      </c>
      <c r="O1" s="832" t="s">
        <v>700</v>
      </c>
      <c r="P1" s="832" t="s">
        <v>701</v>
      </c>
      <c r="Q1" s="832" t="s">
        <v>985</v>
      </c>
      <c r="R1" s="832" t="s">
        <v>581</v>
      </c>
      <c r="S1" s="832" t="s">
        <v>986</v>
      </c>
      <c r="T1" s="832" t="s">
        <v>702</v>
      </c>
      <c r="U1" s="832" t="s">
        <v>584</v>
      </c>
      <c r="V1" s="832" t="s">
        <v>703</v>
      </c>
    </row>
    <row r="2" spans="1:22" s="858" customFormat="1" ht="57" customHeight="1">
      <c r="A2" s="854" t="s">
        <v>705</v>
      </c>
      <c r="B2" s="855"/>
      <c r="C2" s="856"/>
      <c r="D2" s="856"/>
      <c r="E2" s="856" t="s">
        <v>988</v>
      </c>
      <c r="F2" s="856"/>
      <c r="G2" s="856"/>
      <c r="H2" s="856"/>
      <c r="I2" s="856" t="s">
        <v>989</v>
      </c>
      <c r="J2" s="856" t="s">
        <v>990</v>
      </c>
      <c r="K2" s="856" t="s">
        <v>991</v>
      </c>
      <c r="L2" s="859" t="s">
        <v>993</v>
      </c>
      <c r="M2" s="856"/>
      <c r="N2" s="856"/>
      <c r="O2" s="856" t="s">
        <v>706</v>
      </c>
      <c r="P2" s="856"/>
      <c r="Q2" s="856"/>
      <c r="R2" s="856"/>
      <c r="S2" s="856"/>
      <c r="T2" s="856"/>
      <c r="U2" s="856" t="s">
        <v>992</v>
      </c>
      <c r="V2" s="857"/>
    </row>
    <row r="3" spans="1:22" ht="51" customHeight="1">
      <c r="A3" s="775" t="s">
        <v>42</v>
      </c>
      <c r="B3" s="838" t="s">
        <v>987</v>
      </c>
      <c r="C3" s="776" t="s">
        <v>84</v>
      </c>
      <c r="D3" s="776" t="s">
        <v>85</v>
      </c>
      <c r="E3" s="776" t="s">
        <v>45</v>
      </c>
      <c r="F3" s="777" t="s">
        <v>47</v>
      </c>
      <c r="G3" s="776">
        <v>2013</v>
      </c>
      <c r="H3" s="776" t="s">
        <v>86</v>
      </c>
      <c r="I3" s="776" t="s">
        <v>26</v>
      </c>
      <c r="J3" s="776">
        <v>36</v>
      </c>
      <c r="K3" s="776">
        <v>33</v>
      </c>
      <c r="L3" s="776">
        <v>33</v>
      </c>
      <c r="M3" s="778">
        <v>44774</v>
      </c>
      <c r="N3" s="776" t="s">
        <v>86</v>
      </c>
      <c r="O3" s="776" t="s">
        <v>34</v>
      </c>
      <c r="P3" s="776" t="s">
        <v>707</v>
      </c>
      <c r="Q3" s="776" t="s">
        <v>90</v>
      </c>
      <c r="R3" s="779" t="s">
        <v>276</v>
      </c>
      <c r="S3" s="778" t="s">
        <v>92</v>
      </c>
      <c r="T3" s="776" t="s">
        <v>93</v>
      </c>
      <c r="U3" s="776" t="s">
        <v>86</v>
      </c>
      <c r="V3" s="780"/>
    </row>
    <row r="4" spans="1:22" ht="51" customHeight="1">
      <c r="A4" s="775" t="s">
        <v>42</v>
      </c>
      <c r="B4" s="838" t="s">
        <v>987</v>
      </c>
      <c r="C4" s="776" t="s">
        <v>95</v>
      </c>
      <c r="D4" s="776" t="s">
        <v>85</v>
      </c>
      <c r="E4" s="776" t="s">
        <v>45</v>
      </c>
      <c r="F4" s="776" t="s">
        <v>21</v>
      </c>
      <c r="G4" s="776">
        <v>2019</v>
      </c>
      <c r="H4" s="776" t="s">
        <v>86</v>
      </c>
      <c r="I4" s="776" t="s">
        <v>26</v>
      </c>
      <c r="J4" s="776">
        <v>37</v>
      </c>
      <c r="K4" s="776">
        <v>16</v>
      </c>
      <c r="L4" s="781">
        <v>31</v>
      </c>
      <c r="M4" s="778">
        <v>44774</v>
      </c>
      <c r="N4" s="776" t="s">
        <v>86</v>
      </c>
      <c r="O4" s="776" t="s">
        <v>34</v>
      </c>
      <c r="P4" s="776" t="s">
        <v>707</v>
      </c>
      <c r="Q4" s="776" t="s">
        <v>90</v>
      </c>
      <c r="R4" s="779" t="s">
        <v>276</v>
      </c>
      <c r="S4" s="776" t="s">
        <v>92</v>
      </c>
      <c r="T4" s="776" t="s">
        <v>93</v>
      </c>
      <c r="U4" s="776" t="s">
        <v>86</v>
      </c>
      <c r="V4" s="780"/>
    </row>
    <row r="5" spans="1:22" ht="51" customHeight="1">
      <c r="A5" s="775" t="s">
        <v>42</v>
      </c>
      <c r="B5" s="831" t="s">
        <v>965</v>
      </c>
      <c r="C5" s="776" t="s">
        <v>99</v>
      </c>
      <c r="D5" s="776" t="s">
        <v>100</v>
      </c>
      <c r="E5" s="776" t="s">
        <v>45</v>
      </c>
      <c r="F5" s="776" t="s">
        <v>21</v>
      </c>
      <c r="G5" s="776">
        <v>2006</v>
      </c>
      <c r="H5" s="776" t="s">
        <v>86</v>
      </c>
      <c r="I5" s="776" t="s">
        <v>26</v>
      </c>
      <c r="J5" s="776">
        <v>30</v>
      </c>
      <c r="K5" s="776">
        <v>88</v>
      </c>
      <c r="L5" s="776">
        <v>140</v>
      </c>
      <c r="M5" s="778">
        <v>44774</v>
      </c>
      <c r="N5" s="776" t="s">
        <v>86</v>
      </c>
      <c r="O5" s="776" t="s">
        <v>35</v>
      </c>
      <c r="P5" s="776" t="s">
        <v>707</v>
      </c>
      <c r="Q5" s="776" t="s">
        <v>90</v>
      </c>
      <c r="R5" s="779" t="s">
        <v>276</v>
      </c>
      <c r="S5" s="776" t="s">
        <v>104</v>
      </c>
      <c r="T5" s="776" t="s">
        <v>93</v>
      </c>
      <c r="U5" s="776" t="s">
        <v>86</v>
      </c>
      <c r="V5" s="782"/>
    </row>
    <row r="6" spans="1:22" ht="51.75" customHeight="1">
      <c r="A6" s="783" t="s">
        <v>58</v>
      </c>
      <c r="B6" s="838" t="s">
        <v>966</v>
      </c>
      <c r="C6" s="776" t="s">
        <v>106</v>
      </c>
      <c r="D6" s="776" t="s">
        <v>107</v>
      </c>
      <c r="E6" s="776" t="s">
        <v>45</v>
      </c>
      <c r="F6" s="776" t="s">
        <v>21</v>
      </c>
      <c r="G6" s="776">
        <v>2009</v>
      </c>
      <c r="H6" s="776" t="s">
        <v>86</v>
      </c>
      <c r="I6" s="776" t="s">
        <v>416</v>
      </c>
      <c r="J6" s="776">
        <v>60</v>
      </c>
      <c r="K6" s="781">
        <f>437/1.68</f>
        <v>260.11904761904765</v>
      </c>
      <c r="L6" s="781">
        <v>380</v>
      </c>
      <c r="M6" s="778">
        <v>44621</v>
      </c>
      <c r="N6" s="776" t="s">
        <v>86</v>
      </c>
      <c r="O6" s="776" t="s">
        <v>35</v>
      </c>
      <c r="P6" s="776" t="s">
        <v>708</v>
      </c>
      <c r="Q6" s="776" t="s">
        <v>90</v>
      </c>
      <c r="R6" s="779" t="s">
        <v>276</v>
      </c>
      <c r="S6" s="776" t="s">
        <v>593</v>
      </c>
      <c r="T6" s="776" t="s">
        <v>93</v>
      </c>
      <c r="U6" s="776" t="s">
        <v>86</v>
      </c>
      <c r="V6" s="782"/>
    </row>
    <row r="7" spans="1:22" ht="51" customHeight="1">
      <c r="A7" s="783" t="s">
        <v>58</v>
      </c>
      <c r="B7" s="838" t="s">
        <v>966</v>
      </c>
      <c r="C7" s="776" t="s">
        <v>113</v>
      </c>
      <c r="D7" s="776" t="s">
        <v>114</v>
      </c>
      <c r="E7" s="776" t="s">
        <v>45</v>
      </c>
      <c r="F7" s="777" t="s">
        <v>47</v>
      </c>
      <c r="G7" s="776">
        <v>1987</v>
      </c>
      <c r="H7" s="776" t="s">
        <v>86</v>
      </c>
      <c r="I7" s="776" t="s">
        <v>25</v>
      </c>
      <c r="J7" s="776">
        <v>34</v>
      </c>
      <c r="K7" s="776">
        <v>40</v>
      </c>
      <c r="L7" s="776">
        <v>40</v>
      </c>
      <c r="M7" s="778">
        <v>44621</v>
      </c>
      <c r="N7" s="776" t="s">
        <v>90</v>
      </c>
      <c r="O7" s="776" t="s">
        <v>35</v>
      </c>
      <c r="P7" s="776" t="s">
        <v>708</v>
      </c>
      <c r="Q7" s="776" t="s">
        <v>90</v>
      </c>
      <c r="R7" s="779" t="s">
        <v>276</v>
      </c>
      <c r="S7" s="776" t="s">
        <v>118</v>
      </c>
      <c r="T7" s="776" t="s">
        <v>93</v>
      </c>
      <c r="U7" s="776" t="s">
        <v>86</v>
      </c>
      <c r="V7" s="782" t="s">
        <v>119</v>
      </c>
    </row>
    <row r="8" spans="1:22" ht="51.75" customHeight="1">
      <c r="A8" s="783" t="s">
        <v>58</v>
      </c>
      <c r="B8" s="839" t="s">
        <v>967</v>
      </c>
      <c r="C8" s="776" t="s">
        <v>709</v>
      </c>
      <c r="D8" s="776" t="s">
        <v>175</v>
      </c>
      <c r="E8" s="776" t="s">
        <v>45</v>
      </c>
      <c r="F8" s="776" t="s">
        <v>21</v>
      </c>
      <c r="G8" s="776">
        <v>2012</v>
      </c>
      <c r="H8" s="776" t="s">
        <v>86</v>
      </c>
      <c r="I8" s="776" t="s">
        <v>124</v>
      </c>
      <c r="J8" s="776">
        <v>15</v>
      </c>
      <c r="K8" s="776">
        <v>9.9</v>
      </c>
      <c r="L8" s="776">
        <f>K8+6.8</f>
        <v>16.7</v>
      </c>
      <c r="M8" s="778">
        <v>44621</v>
      </c>
      <c r="N8" s="776" t="s">
        <v>86</v>
      </c>
      <c r="O8" s="776" t="s">
        <v>54</v>
      </c>
      <c r="P8" s="776" t="s">
        <v>111</v>
      </c>
      <c r="Q8" s="776" t="s">
        <v>90</v>
      </c>
      <c r="R8" s="779" t="s">
        <v>276</v>
      </c>
      <c r="S8" s="776" t="s">
        <v>595</v>
      </c>
      <c r="T8" s="776" t="s">
        <v>93</v>
      </c>
      <c r="U8" s="776" t="s">
        <v>86</v>
      </c>
      <c r="V8" s="782"/>
    </row>
    <row r="9" spans="1:22" ht="51.75" customHeight="1">
      <c r="A9" s="783" t="s">
        <v>58</v>
      </c>
      <c r="B9" s="839" t="s">
        <v>967</v>
      </c>
      <c r="C9" s="776" t="s">
        <v>710</v>
      </c>
      <c r="D9" s="776" t="s">
        <v>180</v>
      </c>
      <c r="E9" s="776" t="s">
        <v>45</v>
      </c>
      <c r="F9" s="776" t="s">
        <v>21</v>
      </c>
      <c r="G9" s="776">
        <v>1999</v>
      </c>
      <c r="H9" s="776" t="s">
        <v>86</v>
      </c>
      <c r="I9" s="776" t="s">
        <v>124</v>
      </c>
      <c r="J9" s="776">
        <v>15</v>
      </c>
      <c r="K9" s="776">
        <v>7.7</v>
      </c>
      <c r="L9" s="776">
        <f>K9+0.5</f>
        <v>8.1999999999999993</v>
      </c>
      <c r="M9" s="778">
        <v>44621</v>
      </c>
      <c r="N9" s="776" t="s">
        <v>86</v>
      </c>
      <c r="O9" s="776" t="s">
        <v>56</v>
      </c>
      <c r="P9" s="776" t="s">
        <v>111</v>
      </c>
      <c r="Q9" s="776" t="s">
        <v>90</v>
      </c>
      <c r="R9" s="779" t="s">
        <v>276</v>
      </c>
      <c r="S9" s="776" t="s">
        <v>595</v>
      </c>
      <c r="T9" s="776" t="s">
        <v>93</v>
      </c>
      <c r="U9" s="776" t="s">
        <v>86</v>
      </c>
      <c r="V9" s="782"/>
    </row>
    <row r="10" spans="1:22" ht="113.25" customHeight="1">
      <c r="A10" s="783" t="s">
        <v>58</v>
      </c>
      <c r="B10" s="839" t="s">
        <v>967</v>
      </c>
      <c r="C10" s="776" t="s">
        <v>182</v>
      </c>
      <c r="D10" s="776" t="s">
        <v>183</v>
      </c>
      <c r="E10" s="776" t="s">
        <v>45</v>
      </c>
      <c r="F10" s="777" t="s">
        <v>47</v>
      </c>
      <c r="G10" s="776">
        <v>1986</v>
      </c>
      <c r="H10" s="776" t="s">
        <v>86</v>
      </c>
      <c r="I10" s="776" t="s">
        <v>25</v>
      </c>
      <c r="J10" s="776">
        <v>15</v>
      </c>
      <c r="K10" s="776">
        <v>5</v>
      </c>
      <c r="L10" s="776">
        <f>K10</f>
        <v>5</v>
      </c>
      <c r="M10" s="778">
        <v>44621</v>
      </c>
      <c r="N10" s="776" t="s">
        <v>90</v>
      </c>
      <c r="O10" s="776" t="s">
        <v>54</v>
      </c>
      <c r="P10" s="776" t="s">
        <v>111</v>
      </c>
      <c r="Q10" s="776" t="s">
        <v>90</v>
      </c>
      <c r="R10" s="779" t="s">
        <v>276</v>
      </c>
      <c r="S10" s="776" t="s">
        <v>90</v>
      </c>
      <c r="T10" s="776" t="s">
        <v>93</v>
      </c>
      <c r="U10" s="776" t="s">
        <v>86</v>
      </c>
      <c r="V10" s="782" t="s">
        <v>187</v>
      </c>
    </row>
    <row r="11" spans="1:22" ht="50.25" customHeight="1">
      <c r="A11" s="783" t="s">
        <v>58</v>
      </c>
      <c r="B11" s="839" t="s">
        <v>967</v>
      </c>
      <c r="C11" s="776" t="s">
        <v>188</v>
      </c>
      <c r="D11" s="776" t="s">
        <v>189</v>
      </c>
      <c r="E11" s="776" t="s">
        <v>45</v>
      </c>
      <c r="F11" s="777" t="s">
        <v>47</v>
      </c>
      <c r="G11" s="776">
        <v>2000</v>
      </c>
      <c r="H11" s="776" t="s">
        <v>86</v>
      </c>
      <c r="I11" s="776" t="s">
        <v>50</v>
      </c>
      <c r="J11" s="776">
        <v>6</v>
      </c>
      <c r="K11" s="776" t="s">
        <v>711</v>
      </c>
      <c r="L11" s="776" t="s">
        <v>711</v>
      </c>
      <c r="M11" s="778">
        <v>44621</v>
      </c>
      <c r="N11" s="776" t="s">
        <v>86</v>
      </c>
      <c r="O11" s="776" t="s">
        <v>54</v>
      </c>
      <c r="P11" s="776" t="s">
        <v>111</v>
      </c>
      <c r="Q11" s="776" t="s">
        <v>90</v>
      </c>
      <c r="R11" s="779" t="s">
        <v>276</v>
      </c>
      <c r="S11" s="776" t="s">
        <v>90</v>
      </c>
      <c r="T11" s="776" t="s">
        <v>93</v>
      </c>
      <c r="U11" s="776" t="s">
        <v>86</v>
      </c>
      <c r="V11" s="782"/>
    </row>
    <row r="12" spans="1:22" ht="51.75" customHeight="1">
      <c r="A12" s="783" t="s">
        <v>58</v>
      </c>
      <c r="B12" s="839" t="s">
        <v>967</v>
      </c>
      <c r="C12" s="776" t="s">
        <v>192</v>
      </c>
      <c r="D12" s="776" t="s">
        <v>193</v>
      </c>
      <c r="E12" s="776" t="s">
        <v>45</v>
      </c>
      <c r="F12" s="777" t="s">
        <v>47</v>
      </c>
      <c r="G12" s="776">
        <v>2003</v>
      </c>
      <c r="H12" s="776" t="s">
        <v>86</v>
      </c>
      <c r="I12" s="776" t="s">
        <v>50</v>
      </c>
      <c r="J12" s="776">
        <v>12</v>
      </c>
      <c r="K12" s="776" t="s">
        <v>712</v>
      </c>
      <c r="L12" s="776" t="s">
        <v>712</v>
      </c>
      <c r="M12" s="778">
        <v>44621</v>
      </c>
      <c r="N12" s="776" t="s">
        <v>86</v>
      </c>
      <c r="O12" s="776" t="s">
        <v>54</v>
      </c>
      <c r="P12" s="776" t="s">
        <v>111</v>
      </c>
      <c r="Q12" s="776" t="s">
        <v>90</v>
      </c>
      <c r="R12" s="779" t="s">
        <v>276</v>
      </c>
      <c r="S12" s="776" t="s">
        <v>90</v>
      </c>
      <c r="T12" s="776" t="s">
        <v>93</v>
      </c>
      <c r="U12" s="776" t="s">
        <v>86</v>
      </c>
      <c r="V12" s="782"/>
    </row>
    <row r="13" spans="1:22" ht="60" customHeight="1">
      <c r="A13" s="783" t="s">
        <v>58</v>
      </c>
      <c r="B13" s="839" t="s">
        <v>967</v>
      </c>
      <c r="C13" s="776" t="s">
        <v>195</v>
      </c>
      <c r="D13" s="776" t="s">
        <v>180</v>
      </c>
      <c r="E13" s="776" t="s">
        <v>45</v>
      </c>
      <c r="F13" s="776" t="s">
        <v>23</v>
      </c>
      <c r="G13" s="776">
        <v>2007</v>
      </c>
      <c r="H13" s="776" t="s">
        <v>86</v>
      </c>
      <c r="I13" s="776" t="s">
        <v>50</v>
      </c>
      <c r="J13" s="776">
        <v>3</v>
      </c>
      <c r="K13" s="776" t="s">
        <v>713</v>
      </c>
      <c r="L13" s="776" t="s">
        <v>713</v>
      </c>
      <c r="M13" s="778">
        <v>44621</v>
      </c>
      <c r="N13" s="776" t="s">
        <v>86</v>
      </c>
      <c r="O13" s="776" t="s">
        <v>31</v>
      </c>
      <c r="P13" s="776" t="s">
        <v>708</v>
      </c>
      <c r="Q13" s="776" t="s">
        <v>90</v>
      </c>
      <c r="R13" s="779" t="s">
        <v>276</v>
      </c>
      <c r="S13" s="776" t="s">
        <v>90</v>
      </c>
      <c r="T13" s="776" t="s">
        <v>93</v>
      </c>
      <c r="U13" s="776" t="s">
        <v>86</v>
      </c>
      <c r="V13" s="782" t="s">
        <v>199</v>
      </c>
    </row>
    <row r="14" spans="1:22" ht="93.75" customHeight="1">
      <c r="A14" s="783" t="s">
        <v>58</v>
      </c>
      <c r="B14" s="839" t="s">
        <v>967</v>
      </c>
      <c r="C14" s="776" t="s">
        <v>200</v>
      </c>
      <c r="D14" s="776" t="s">
        <v>596</v>
      </c>
      <c r="E14" s="776" t="s">
        <v>45</v>
      </c>
      <c r="F14" s="776" t="s">
        <v>23</v>
      </c>
      <c r="G14" s="776">
        <v>1996</v>
      </c>
      <c r="H14" s="776" t="s">
        <v>86</v>
      </c>
      <c r="I14" s="776" t="s">
        <v>50</v>
      </c>
      <c r="J14" s="776">
        <v>0</v>
      </c>
      <c r="K14" s="776" t="s">
        <v>714</v>
      </c>
      <c r="L14" s="776" t="s">
        <v>714</v>
      </c>
      <c r="M14" s="778">
        <v>44621</v>
      </c>
      <c r="N14" s="776" t="s">
        <v>90</v>
      </c>
      <c r="O14" s="776" t="s">
        <v>57</v>
      </c>
      <c r="P14" s="776" t="s">
        <v>57</v>
      </c>
      <c r="Q14" s="776" t="s">
        <v>90</v>
      </c>
      <c r="R14" s="779" t="s">
        <v>276</v>
      </c>
      <c r="S14" s="776" t="s">
        <v>90</v>
      </c>
      <c r="T14" s="776" t="s">
        <v>93</v>
      </c>
      <c r="U14" s="776" t="s">
        <v>86</v>
      </c>
      <c r="V14" s="782" t="s">
        <v>597</v>
      </c>
    </row>
    <row r="15" spans="1:22" ht="51.75" customHeight="1">
      <c r="A15" s="783" t="s">
        <v>58</v>
      </c>
      <c r="B15" s="840" t="s">
        <v>968</v>
      </c>
      <c r="C15" s="953" t="s">
        <v>1017</v>
      </c>
      <c r="D15" s="954" t="s">
        <v>1018</v>
      </c>
      <c r="E15" s="779" t="s">
        <v>45</v>
      </c>
      <c r="F15" s="784" t="s">
        <v>23</v>
      </c>
      <c r="G15" s="784">
        <v>1995</v>
      </c>
      <c r="H15" s="784" t="s">
        <v>210</v>
      </c>
      <c r="I15" s="784" t="s">
        <v>124</v>
      </c>
      <c r="J15" s="786">
        <v>36.890243902439025</v>
      </c>
      <c r="K15" s="784">
        <v>6.6</v>
      </c>
      <c r="L15" s="784">
        <v>6.6</v>
      </c>
      <c r="M15" s="787">
        <v>43497</v>
      </c>
      <c r="N15" s="784" t="s">
        <v>210</v>
      </c>
      <c r="O15" s="784" t="s">
        <v>31</v>
      </c>
      <c r="P15" s="784" t="s">
        <v>111</v>
      </c>
      <c r="Q15" s="784" t="s">
        <v>90</v>
      </c>
      <c r="R15" s="784" t="s">
        <v>212</v>
      </c>
      <c r="S15" s="784" t="s">
        <v>90</v>
      </c>
      <c r="T15" s="784" t="s">
        <v>93</v>
      </c>
      <c r="U15" s="784" t="s">
        <v>86</v>
      </c>
      <c r="V15" s="788" t="s">
        <v>213</v>
      </c>
    </row>
    <row r="16" spans="1:22" ht="51" customHeight="1">
      <c r="A16" s="783" t="s">
        <v>58</v>
      </c>
      <c r="B16" s="840" t="s">
        <v>968</v>
      </c>
      <c r="C16" s="953" t="s">
        <v>1019</v>
      </c>
      <c r="D16" s="953" t="s">
        <v>1020</v>
      </c>
      <c r="E16" s="779" t="s">
        <v>45</v>
      </c>
      <c r="F16" s="784" t="s">
        <v>23</v>
      </c>
      <c r="G16" s="784">
        <v>1988</v>
      </c>
      <c r="H16" s="784" t="s">
        <v>210</v>
      </c>
      <c r="I16" s="784" t="s">
        <v>216</v>
      </c>
      <c r="J16" s="786">
        <v>42.987804878048784</v>
      </c>
      <c r="K16" s="784">
        <v>11.4</v>
      </c>
      <c r="L16" s="784">
        <v>11.4</v>
      </c>
      <c r="M16" s="787">
        <v>43497</v>
      </c>
      <c r="N16" s="784" t="s">
        <v>210</v>
      </c>
      <c r="O16" s="784" t="s">
        <v>31</v>
      </c>
      <c r="P16" s="784" t="s">
        <v>111</v>
      </c>
      <c r="Q16" s="784" t="s">
        <v>90</v>
      </c>
      <c r="R16" s="784" t="s">
        <v>212</v>
      </c>
      <c r="S16" s="784" t="s">
        <v>90</v>
      </c>
      <c r="T16" s="784" t="s">
        <v>93</v>
      </c>
      <c r="U16" s="784" t="s">
        <v>86</v>
      </c>
      <c r="V16" s="788" t="s">
        <v>213</v>
      </c>
    </row>
    <row r="17" spans="1:22" ht="51" customHeight="1">
      <c r="A17" s="783" t="s">
        <v>58</v>
      </c>
      <c r="B17" s="840" t="s">
        <v>968</v>
      </c>
      <c r="C17" s="953" t="s">
        <v>1021</v>
      </c>
      <c r="D17" s="953" t="s">
        <v>1022</v>
      </c>
      <c r="E17" s="779" t="s">
        <v>45</v>
      </c>
      <c r="F17" s="784" t="s">
        <v>23</v>
      </c>
      <c r="G17" s="784">
        <v>1998</v>
      </c>
      <c r="H17" s="784" t="s">
        <v>210</v>
      </c>
      <c r="I17" s="784" t="s">
        <v>124</v>
      </c>
      <c r="J17" s="786">
        <v>15.24390243902439</v>
      </c>
      <c r="K17" s="784">
        <v>14</v>
      </c>
      <c r="L17" s="784">
        <v>14</v>
      </c>
      <c r="M17" s="787">
        <v>43497</v>
      </c>
      <c r="N17" s="784" t="s">
        <v>210</v>
      </c>
      <c r="O17" s="784" t="s">
        <v>31</v>
      </c>
      <c r="P17" s="784" t="s">
        <v>111</v>
      </c>
      <c r="Q17" s="784" t="s">
        <v>90</v>
      </c>
      <c r="R17" s="784" t="s">
        <v>212</v>
      </c>
      <c r="S17" s="784" t="s">
        <v>90</v>
      </c>
      <c r="T17" s="784" t="s">
        <v>93</v>
      </c>
      <c r="U17" s="784" t="s">
        <v>86</v>
      </c>
      <c r="V17" s="788" t="s">
        <v>213</v>
      </c>
    </row>
    <row r="18" spans="1:22" ht="51" customHeight="1">
      <c r="A18" s="783" t="s">
        <v>59</v>
      </c>
      <c r="B18" s="838" t="s">
        <v>969</v>
      </c>
      <c r="C18" s="777" t="s">
        <v>222</v>
      </c>
      <c r="D18" s="777" t="s">
        <v>223</v>
      </c>
      <c r="E18" s="777" t="s">
        <v>273</v>
      </c>
      <c r="F18" s="777" t="s">
        <v>23</v>
      </c>
      <c r="G18" s="777">
        <v>1965</v>
      </c>
      <c r="H18" s="777" t="s">
        <v>86</v>
      </c>
      <c r="I18" s="777" t="s">
        <v>225</v>
      </c>
      <c r="J18" s="777">
        <v>90</v>
      </c>
      <c r="K18" s="777">
        <v>17</v>
      </c>
      <c r="L18" s="777">
        <v>17</v>
      </c>
      <c r="M18" s="789">
        <v>43344</v>
      </c>
      <c r="N18" s="777" t="s">
        <v>90</v>
      </c>
      <c r="O18" s="777" t="s">
        <v>54</v>
      </c>
      <c r="P18" s="777" t="s">
        <v>716</v>
      </c>
      <c r="Q18" s="777" t="s">
        <v>90</v>
      </c>
      <c r="R18" s="779" t="s">
        <v>276</v>
      </c>
      <c r="S18" s="777" t="s">
        <v>90</v>
      </c>
      <c r="T18" s="777" t="s">
        <v>93</v>
      </c>
      <c r="U18" s="777" t="s">
        <v>86</v>
      </c>
      <c r="V18" s="790" t="s">
        <v>227</v>
      </c>
    </row>
    <row r="19" spans="1:22" ht="75" customHeight="1">
      <c r="A19" s="783" t="s">
        <v>59</v>
      </c>
      <c r="B19" s="838" t="s">
        <v>969</v>
      </c>
      <c r="C19" s="777" t="s">
        <v>228</v>
      </c>
      <c r="D19" s="777" t="s">
        <v>229</v>
      </c>
      <c r="E19" s="777" t="s">
        <v>273</v>
      </c>
      <c r="F19" s="777" t="s">
        <v>47</v>
      </c>
      <c r="G19" s="777">
        <v>1992</v>
      </c>
      <c r="H19" s="777" t="s">
        <v>86</v>
      </c>
      <c r="I19" s="777" t="s">
        <v>26</v>
      </c>
      <c r="J19" s="777">
        <v>195</v>
      </c>
      <c r="K19" s="791">
        <v>10.7</v>
      </c>
      <c r="L19" s="791">
        <v>10.7</v>
      </c>
      <c r="M19" s="789">
        <v>43344</v>
      </c>
      <c r="N19" s="777" t="s">
        <v>86</v>
      </c>
      <c r="O19" s="777" t="s">
        <v>54</v>
      </c>
      <c r="P19" s="777" t="s">
        <v>716</v>
      </c>
      <c r="Q19" s="777" t="s">
        <v>90</v>
      </c>
      <c r="R19" s="779" t="s">
        <v>276</v>
      </c>
      <c r="S19" s="777" t="s">
        <v>231</v>
      </c>
      <c r="T19" s="777" t="s">
        <v>93</v>
      </c>
      <c r="U19" s="777" t="s">
        <v>86</v>
      </c>
      <c r="V19" s="790" t="s">
        <v>232</v>
      </c>
    </row>
    <row r="20" spans="1:22" ht="51" customHeight="1">
      <c r="A20" s="783" t="s">
        <v>59</v>
      </c>
      <c r="B20" s="838" t="s">
        <v>969</v>
      </c>
      <c r="C20" s="777" t="s">
        <v>233</v>
      </c>
      <c r="D20" s="777" t="s">
        <v>234</v>
      </c>
      <c r="E20" s="777" t="s">
        <v>273</v>
      </c>
      <c r="F20" s="777" t="s">
        <v>23</v>
      </c>
      <c r="G20" s="777">
        <v>1987</v>
      </c>
      <c r="H20" s="777" t="s">
        <v>86</v>
      </c>
      <c r="I20" s="777" t="s">
        <v>26</v>
      </c>
      <c r="J20" s="777">
        <v>107</v>
      </c>
      <c r="K20" s="777">
        <v>3.9</v>
      </c>
      <c r="L20" s="777">
        <v>3.9</v>
      </c>
      <c r="M20" s="789">
        <v>43344</v>
      </c>
      <c r="N20" s="777" t="s">
        <v>86</v>
      </c>
      <c r="O20" s="777" t="s">
        <v>54</v>
      </c>
      <c r="P20" s="777" t="s">
        <v>716</v>
      </c>
      <c r="Q20" s="777" t="s">
        <v>90</v>
      </c>
      <c r="R20" s="779" t="s">
        <v>276</v>
      </c>
      <c r="S20" s="777" t="s">
        <v>231</v>
      </c>
      <c r="T20" s="777" t="s">
        <v>153</v>
      </c>
      <c r="U20" s="777" t="s">
        <v>86</v>
      </c>
      <c r="V20" s="790" t="s">
        <v>236</v>
      </c>
    </row>
    <row r="21" spans="1:22" ht="51" customHeight="1">
      <c r="A21" s="783" t="s">
        <v>59</v>
      </c>
      <c r="B21" s="838" t="s">
        <v>969</v>
      </c>
      <c r="C21" s="777" t="s">
        <v>237</v>
      </c>
      <c r="D21" s="777" t="s">
        <v>238</v>
      </c>
      <c r="E21" s="777" t="s">
        <v>273</v>
      </c>
      <c r="F21" s="777" t="s">
        <v>21</v>
      </c>
      <c r="G21" s="777">
        <v>1992</v>
      </c>
      <c r="H21" s="777" t="s">
        <v>86</v>
      </c>
      <c r="I21" s="777" t="s">
        <v>26</v>
      </c>
      <c r="J21" s="777">
        <v>90</v>
      </c>
      <c r="K21" s="777">
        <v>97</v>
      </c>
      <c r="L21" s="777">
        <v>98</v>
      </c>
      <c r="M21" s="789">
        <v>43952</v>
      </c>
      <c r="N21" s="777" t="s">
        <v>86</v>
      </c>
      <c r="O21" s="777" t="s">
        <v>54</v>
      </c>
      <c r="P21" s="777" t="s">
        <v>716</v>
      </c>
      <c r="Q21" s="777" t="s">
        <v>90</v>
      </c>
      <c r="R21" s="779" t="s">
        <v>276</v>
      </c>
      <c r="S21" s="777" t="s">
        <v>231</v>
      </c>
      <c r="T21" s="777" t="s">
        <v>93</v>
      </c>
      <c r="U21" s="777" t="s">
        <v>86</v>
      </c>
      <c r="V21" s="790" t="s">
        <v>599</v>
      </c>
    </row>
    <row r="22" spans="1:22" ht="51" customHeight="1">
      <c r="A22" s="783" t="s">
        <v>59</v>
      </c>
      <c r="B22" s="838" t="s">
        <v>969</v>
      </c>
      <c r="C22" s="777" t="s">
        <v>241</v>
      </c>
      <c r="D22" s="777" t="s">
        <v>238</v>
      </c>
      <c r="E22" s="777" t="s">
        <v>273</v>
      </c>
      <c r="F22" s="777" t="s">
        <v>21</v>
      </c>
      <c r="G22" s="777">
        <v>2011</v>
      </c>
      <c r="H22" s="777" t="s">
        <v>86</v>
      </c>
      <c r="I22" s="777" t="s">
        <v>26</v>
      </c>
      <c r="J22" s="777">
        <v>64</v>
      </c>
      <c r="K22" s="777">
        <v>28</v>
      </c>
      <c r="L22" s="777">
        <v>46</v>
      </c>
      <c r="M22" s="789">
        <v>43952</v>
      </c>
      <c r="N22" s="777" t="s">
        <v>86</v>
      </c>
      <c r="O22" s="777" t="s">
        <v>54</v>
      </c>
      <c r="P22" s="777" t="s">
        <v>716</v>
      </c>
      <c r="Q22" s="777" t="s">
        <v>90</v>
      </c>
      <c r="R22" s="779" t="s">
        <v>276</v>
      </c>
      <c r="S22" s="777" t="s">
        <v>231</v>
      </c>
      <c r="T22" s="777" t="s">
        <v>93</v>
      </c>
      <c r="U22" s="777" t="s">
        <v>86</v>
      </c>
      <c r="V22" s="790" t="s">
        <v>600</v>
      </c>
    </row>
    <row r="23" spans="1:22" ht="51" customHeight="1">
      <c r="A23" s="783" t="s">
        <v>59</v>
      </c>
      <c r="B23" s="838" t="s">
        <v>969</v>
      </c>
      <c r="C23" s="777" t="s">
        <v>244</v>
      </c>
      <c r="D23" s="777" t="s">
        <v>238</v>
      </c>
      <c r="E23" s="777" t="s">
        <v>273</v>
      </c>
      <c r="F23" s="777" t="s">
        <v>21</v>
      </c>
      <c r="G23" s="791">
        <v>2019</v>
      </c>
      <c r="H23" s="777" t="s">
        <v>86</v>
      </c>
      <c r="I23" s="777" t="s">
        <v>26</v>
      </c>
      <c r="J23" s="777">
        <v>70</v>
      </c>
      <c r="K23" s="792">
        <v>0</v>
      </c>
      <c r="L23" s="777">
        <v>18</v>
      </c>
      <c r="M23" s="789">
        <v>43952</v>
      </c>
      <c r="N23" s="777" t="s">
        <v>86</v>
      </c>
      <c r="O23" s="777" t="s">
        <v>54</v>
      </c>
      <c r="P23" s="777" t="s">
        <v>716</v>
      </c>
      <c r="Q23" s="777" t="s">
        <v>90</v>
      </c>
      <c r="R23" s="779" t="s">
        <v>276</v>
      </c>
      <c r="S23" s="777" t="s">
        <v>231</v>
      </c>
      <c r="T23" s="777" t="s">
        <v>93</v>
      </c>
      <c r="U23" s="777" t="s">
        <v>86</v>
      </c>
      <c r="V23" s="790" t="s">
        <v>600</v>
      </c>
    </row>
    <row r="24" spans="1:22" ht="51" customHeight="1">
      <c r="A24" s="783" t="s">
        <v>59</v>
      </c>
      <c r="B24" s="838" t="s">
        <v>969</v>
      </c>
      <c r="C24" s="777" t="s">
        <v>246</v>
      </c>
      <c r="D24" s="777" t="s">
        <v>247</v>
      </c>
      <c r="E24" s="777" t="s">
        <v>273</v>
      </c>
      <c r="F24" s="777" t="s">
        <v>23</v>
      </c>
      <c r="G24" s="777">
        <v>1985</v>
      </c>
      <c r="H24" s="777" t="s">
        <v>86</v>
      </c>
      <c r="I24" s="777" t="s">
        <v>26</v>
      </c>
      <c r="J24" s="777" t="s">
        <v>248</v>
      </c>
      <c r="K24" s="793">
        <v>0.4</v>
      </c>
      <c r="L24" s="793">
        <v>0.4</v>
      </c>
      <c r="M24" s="789">
        <v>43344</v>
      </c>
      <c r="N24" s="777" t="s">
        <v>86</v>
      </c>
      <c r="O24" s="777" t="s">
        <v>54</v>
      </c>
      <c r="P24" s="777" t="s">
        <v>716</v>
      </c>
      <c r="Q24" s="777" t="s">
        <v>90</v>
      </c>
      <c r="R24" s="779" t="s">
        <v>276</v>
      </c>
      <c r="S24" s="777" t="s">
        <v>231</v>
      </c>
      <c r="T24" s="777" t="s">
        <v>153</v>
      </c>
      <c r="U24" s="777" t="s">
        <v>86</v>
      </c>
      <c r="V24" s="790" t="s">
        <v>602</v>
      </c>
    </row>
    <row r="25" spans="1:22" ht="51" customHeight="1">
      <c r="A25" s="783" t="s">
        <v>59</v>
      </c>
      <c r="B25" s="838" t="s">
        <v>970</v>
      </c>
      <c r="C25" s="777" t="s">
        <v>604</v>
      </c>
      <c r="D25" s="777" t="s">
        <v>252</v>
      </c>
      <c r="E25" s="777" t="s">
        <v>273</v>
      </c>
      <c r="F25" s="777" t="s">
        <v>23</v>
      </c>
      <c r="G25" s="777" t="s">
        <v>52</v>
      </c>
      <c r="H25" s="777" t="s">
        <v>86</v>
      </c>
      <c r="I25" s="777" t="s">
        <v>26</v>
      </c>
      <c r="J25" s="777" t="s">
        <v>52</v>
      </c>
      <c r="K25" s="777">
        <v>16</v>
      </c>
      <c r="L25" s="777">
        <v>16</v>
      </c>
      <c r="M25" s="789">
        <v>43983</v>
      </c>
      <c r="N25" s="777" t="s">
        <v>86</v>
      </c>
      <c r="O25" s="777" t="s">
        <v>52</v>
      </c>
      <c r="P25" s="777" t="s">
        <v>716</v>
      </c>
      <c r="Q25" s="777" t="s">
        <v>90</v>
      </c>
      <c r="R25" s="779" t="s">
        <v>276</v>
      </c>
      <c r="S25" s="777" t="s">
        <v>254</v>
      </c>
      <c r="T25" s="777" t="s">
        <v>93</v>
      </c>
      <c r="U25" s="777" t="s">
        <v>86</v>
      </c>
      <c r="V25" s="790"/>
    </row>
    <row r="26" spans="1:22" ht="51" customHeight="1">
      <c r="A26" s="783" t="s">
        <v>59</v>
      </c>
      <c r="B26" s="838" t="s">
        <v>970</v>
      </c>
      <c r="C26" s="777" t="s">
        <v>255</v>
      </c>
      <c r="D26" s="777" t="s">
        <v>256</v>
      </c>
      <c r="E26" s="777" t="s">
        <v>273</v>
      </c>
      <c r="F26" s="777" t="s">
        <v>21</v>
      </c>
      <c r="G26" s="777">
        <v>2006</v>
      </c>
      <c r="H26" s="777" t="s">
        <v>86</v>
      </c>
      <c r="I26" s="777" t="s">
        <v>101</v>
      </c>
      <c r="J26" s="777">
        <v>158</v>
      </c>
      <c r="K26" s="777">
        <v>96</v>
      </c>
      <c r="L26" s="777">
        <v>132</v>
      </c>
      <c r="M26" s="789">
        <v>43983</v>
      </c>
      <c r="N26" s="777" t="s">
        <v>86</v>
      </c>
      <c r="O26" s="777" t="s">
        <v>259</v>
      </c>
      <c r="P26" s="777" t="s">
        <v>716</v>
      </c>
      <c r="Q26" s="777" t="s">
        <v>90</v>
      </c>
      <c r="R26" s="779" t="s">
        <v>276</v>
      </c>
      <c r="S26" s="777" t="s">
        <v>717</v>
      </c>
      <c r="T26" s="777" t="s">
        <v>93</v>
      </c>
      <c r="U26" s="777" t="s">
        <v>86</v>
      </c>
      <c r="V26" s="790"/>
    </row>
    <row r="27" spans="1:22" ht="51" customHeight="1">
      <c r="A27" s="783" t="s">
        <v>59</v>
      </c>
      <c r="B27" s="838" t="s">
        <v>971</v>
      </c>
      <c r="C27" s="777" t="s">
        <v>262</v>
      </c>
      <c r="D27" s="777" t="s">
        <v>263</v>
      </c>
      <c r="E27" s="777" t="s">
        <v>273</v>
      </c>
      <c r="F27" s="777" t="s">
        <v>21</v>
      </c>
      <c r="G27" s="777">
        <v>1988</v>
      </c>
      <c r="H27" s="777" t="s">
        <v>86</v>
      </c>
      <c r="I27" s="777" t="s">
        <v>225</v>
      </c>
      <c r="J27" s="777">
        <v>73</v>
      </c>
      <c r="K27" s="794">
        <v>64</v>
      </c>
      <c r="L27" s="794">
        <v>78</v>
      </c>
      <c r="M27" s="789">
        <v>43344</v>
      </c>
      <c r="N27" s="777" t="s">
        <v>86</v>
      </c>
      <c r="O27" s="777" t="s">
        <v>31</v>
      </c>
      <c r="P27" s="777" t="s">
        <v>716</v>
      </c>
      <c r="Q27" s="777" t="s">
        <v>90</v>
      </c>
      <c r="R27" s="779" t="s">
        <v>276</v>
      </c>
      <c r="S27" s="777" t="s">
        <v>254</v>
      </c>
      <c r="T27" s="777" t="s">
        <v>93</v>
      </c>
      <c r="U27" s="777" t="s">
        <v>86</v>
      </c>
      <c r="V27" s="790"/>
    </row>
    <row r="28" spans="1:22" ht="51" customHeight="1">
      <c r="A28" s="783" t="s">
        <v>59</v>
      </c>
      <c r="B28" s="838" t="s">
        <v>971</v>
      </c>
      <c r="C28" s="777" t="s">
        <v>266</v>
      </c>
      <c r="D28" s="777" t="s">
        <v>606</v>
      </c>
      <c r="E28" s="777" t="s">
        <v>273</v>
      </c>
      <c r="F28" s="777" t="s">
        <v>23</v>
      </c>
      <c r="G28" s="777" t="s">
        <v>267</v>
      </c>
      <c r="H28" s="777" t="s">
        <v>86</v>
      </c>
      <c r="I28" s="777" t="s">
        <v>26</v>
      </c>
      <c r="J28" s="777" t="s">
        <v>52</v>
      </c>
      <c r="K28" s="777">
        <v>8.1999999999999993</v>
      </c>
      <c r="L28" s="777">
        <v>8.1999999999999993</v>
      </c>
      <c r="M28" s="789">
        <v>43344</v>
      </c>
      <c r="N28" s="777" t="s">
        <v>86</v>
      </c>
      <c r="O28" s="777" t="s">
        <v>259</v>
      </c>
      <c r="P28" s="777" t="s">
        <v>716</v>
      </c>
      <c r="Q28" s="777" t="s">
        <v>90</v>
      </c>
      <c r="R28" s="779" t="s">
        <v>276</v>
      </c>
      <c r="S28" s="777" t="s">
        <v>90</v>
      </c>
      <c r="T28" s="777" t="s">
        <v>93</v>
      </c>
      <c r="U28" s="777" t="s">
        <v>86</v>
      </c>
      <c r="V28" s="790"/>
    </row>
    <row r="29" spans="1:22" ht="51" customHeight="1">
      <c r="A29" s="783" t="s">
        <v>59</v>
      </c>
      <c r="B29" s="841" t="s">
        <v>972</v>
      </c>
      <c r="C29" s="777" t="s">
        <v>271</v>
      </c>
      <c r="D29" s="777" t="s">
        <v>718</v>
      </c>
      <c r="E29" s="777" t="s">
        <v>273</v>
      </c>
      <c r="F29" s="795" t="s">
        <v>23</v>
      </c>
      <c r="G29" s="795">
        <v>1989</v>
      </c>
      <c r="H29" s="795" t="s">
        <v>86</v>
      </c>
      <c r="I29" s="795" t="s">
        <v>274</v>
      </c>
      <c r="J29" s="795">
        <v>52</v>
      </c>
      <c r="K29" s="795">
        <v>8.6999999999999993</v>
      </c>
      <c r="L29" s="795">
        <v>8.6999999999999993</v>
      </c>
      <c r="M29" s="789">
        <v>43497</v>
      </c>
      <c r="N29" s="795" t="s">
        <v>86</v>
      </c>
      <c r="O29" s="795" t="s">
        <v>31</v>
      </c>
      <c r="P29" s="795" t="s">
        <v>716</v>
      </c>
      <c r="Q29" s="779" t="s">
        <v>90</v>
      </c>
      <c r="R29" s="779" t="s">
        <v>276</v>
      </c>
      <c r="S29" s="796" t="s">
        <v>52</v>
      </c>
      <c r="T29" s="795" t="s">
        <v>93</v>
      </c>
      <c r="U29" s="797" t="s">
        <v>90</v>
      </c>
      <c r="V29" s="798" t="s">
        <v>719</v>
      </c>
    </row>
    <row r="30" spans="1:22" ht="114" customHeight="1">
      <c r="A30" s="783" t="s">
        <v>59</v>
      </c>
      <c r="B30" s="838" t="s">
        <v>973</v>
      </c>
      <c r="C30" s="795" t="s">
        <v>278</v>
      </c>
      <c r="D30" s="795" t="s">
        <v>720</v>
      </c>
      <c r="E30" s="795" t="s">
        <v>273</v>
      </c>
      <c r="F30" s="795" t="s">
        <v>23</v>
      </c>
      <c r="G30" s="795">
        <v>1995</v>
      </c>
      <c r="H30" s="795" t="s">
        <v>86</v>
      </c>
      <c r="I30" s="795" t="s">
        <v>25</v>
      </c>
      <c r="J30" s="799">
        <v>65.5</v>
      </c>
      <c r="K30" s="795">
        <v>35</v>
      </c>
      <c r="L30" s="795">
        <v>35</v>
      </c>
      <c r="M30" s="789">
        <v>43952</v>
      </c>
      <c r="N30" s="795" t="s">
        <v>86</v>
      </c>
      <c r="O30" s="795" t="s">
        <v>54</v>
      </c>
      <c r="P30" s="795" t="s">
        <v>716</v>
      </c>
      <c r="Q30" s="777" t="s">
        <v>86</v>
      </c>
      <c r="R30" s="779" t="s">
        <v>276</v>
      </c>
      <c r="S30" s="796" t="s">
        <v>281</v>
      </c>
      <c r="T30" s="796" t="s">
        <v>282</v>
      </c>
      <c r="U30" s="795" t="s">
        <v>86</v>
      </c>
      <c r="V30" s="800" t="s">
        <v>721</v>
      </c>
    </row>
    <row r="31" spans="1:22" ht="51" customHeight="1">
      <c r="A31" s="783" t="s">
        <v>59</v>
      </c>
      <c r="B31" s="838" t="s">
        <v>973</v>
      </c>
      <c r="C31" s="795" t="s">
        <v>284</v>
      </c>
      <c r="D31" s="795" t="s">
        <v>722</v>
      </c>
      <c r="E31" s="795" t="s">
        <v>273</v>
      </c>
      <c r="F31" s="795" t="s">
        <v>21</v>
      </c>
      <c r="G31" s="795">
        <v>2013</v>
      </c>
      <c r="H31" s="795" t="s">
        <v>86</v>
      </c>
      <c r="I31" s="795" t="s">
        <v>26</v>
      </c>
      <c r="J31" s="795">
        <v>55</v>
      </c>
      <c r="K31" s="795">
        <v>27</v>
      </c>
      <c r="L31" s="795">
        <v>39</v>
      </c>
      <c r="M31" s="801" t="s">
        <v>723</v>
      </c>
      <c r="N31" s="795" t="s">
        <v>86</v>
      </c>
      <c r="O31" s="795" t="s">
        <v>31</v>
      </c>
      <c r="P31" s="795" t="s">
        <v>716</v>
      </c>
      <c r="Q31" s="795" t="s">
        <v>90</v>
      </c>
      <c r="R31" s="779" t="s">
        <v>276</v>
      </c>
      <c r="S31" s="796" t="s">
        <v>281</v>
      </c>
      <c r="T31" s="796" t="s">
        <v>282</v>
      </c>
      <c r="U31" s="795" t="s">
        <v>86</v>
      </c>
      <c r="V31" s="800" t="s">
        <v>288</v>
      </c>
    </row>
    <row r="32" spans="1:22" ht="51" customHeight="1">
      <c r="A32" s="783" t="s">
        <v>59</v>
      </c>
      <c r="B32" s="838" t="s">
        <v>973</v>
      </c>
      <c r="C32" s="795" t="s">
        <v>289</v>
      </c>
      <c r="D32" s="795" t="s">
        <v>612</v>
      </c>
      <c r="E32" s="795" t="s">
        <v>273</v>
      </c>
      <c r="F32" s="795" t="s">
        <v>23</v>
      </c>
      <c r="G32" s="795">
        <v>1969</v>
      </c>
      <c r="H32" s="795" t="s">
        <v>52</v>
      </c>
      <c r="I32" s="795" t="s">
        <v>26</v>
      </c>
      <c r="J32" s="795">
        <v>7.5</v>
      </c>
      <c r="K32" s="795">
        <v>5.6</v>
      </c>
      <c r="L32" s="795">
        <v>5.6</v>
      </c>
      <c r="M32" s="802" t="s">
        <v>52</v>
      </c>
      <c r="N32" s="795" t="s">
        <v>90</v>
      </c>
      <c r="O32" s="795" t="s">
        <v>31</v>
      </c>
      <c r="P32" s="795" t="s">
        <v>716</v>
      </c>
      <c r="Q32" s="795" t="s">
        <v>52</v>
      </c>
      <c r="R32" s="795" t="s">
        <v>297</v>
      </c>
      <c r="S32" s="796" t="s">
        <v>52</v>
      </c>
      <c r="T32" s="796" t="s">
        <v>93</v>
      </c>
      <c r="U32" s="796" t="s">
        <v>90</v>
      </c>
      <c r="V32" s="800"/>
    </row>
    <row r="33" spans="1:22" ht="51" customHeight="1">
      <c r="A33" s="783" t="s">
        <v>59</v>
      </c>
      <c r="B33" s="838" t="s">
        <v>973</v>
      </c>
      <c r="C33" s="795" t="s">
        <v>294</v>
      </c>
      <c r="D33" s="795" t="s">
        <v>613</v>
      </c>
      <c r="E33" s="795" t="s">
        <v>273</v>
      </c>
      <c r="F33" s="795" t="s">
        <v>23</v>
      </c>
      <c r="G33" s="795">
        <v>1974</v>
      </c>
      <c r="H33" s="795" t="s">
        <v>52</v>
      </c>
      <c r="I33" s="795" t="s">
        <v>26</v>
      </c>
      <c r="J33" s="795">
        <v>10</v>
      </c>
      <c r="K33" s="795">
        <v>1.8</v>
      </c>
      <c r="L33" s="795">
        <v>1.8</v>
      </c>
      <c r="M33" s="802" t="s">
        <v>52</v>
      </c>
      <c r="N33" s="795" t="s">
        <v>152</v>
      </c>
      <c r="O33" s="795" t="s">
        <v>31</v>
      </c>
      <c r="P33" s="795" t="s">
        <v>716</v>
      </c>
      <c r="Q33" s="795" t="s">
        <v>52</v>
      </c>
      <c r="R33" s="795" t="s">
        <v>297</v>
      </c>
      <c r="S33" s="796" t="s">
        <v>52</v>
      </c>
      <c r="T33" s="796" t="s">
        <v>93</v>
      </c>
      <c r="U33" s="796" t="s">
        <v>90</v>
      </c>
      <c r="V33" s="800"/>
    </row>
    <row r="34" spans="1:22" ht="51" customHeight="1">
      <c r="A34" s="783" t="s">
        <v>59</v>
      </c>
      <c r="B34" s="838" t="s">
        <v>973</v>
      </c>
      <c r="C34" s="795" t="s">
        <v>298</v>
      </c>
      <c r="D34" s="795" t="s">
        <v>614</v>
      </c>
      <c r="E34" s="795" t="s">
        <v>273</v>
      </c>
      <c r="F34" s="795" t="s">
        <v>23</v>
      </c>
      <c r="G34" s="795">
        <v>1984</v>
      </c>
      <c r="H34" s="795" t="s">
        <v>52</v>
      </c>
      <c r="I34" s="795" t="s">
        <v>615</v>
      </c>
      <c r="J34" s="799">
        <v>16.8</v>
      </c>
      <c r="K34" s="795">
        <v>5.2</v>
      </c>
      <c r="L34" s="795">
        <v>5.2</v>
      </c>
      <c r="M34" s="802" t="s">
        <v>52</v>
      </c>
      <c r="N34" s="795" t="s">
        <v>90</v>
      </c>
      <c r="O34" s="795" t="s">
        <v>31</v>
      </c>
      <c r="P34" s="795" t="s">
        <v>716</v>
      </c>
      <c r="Q34" s="795" t="s">
        <v>52</v>
      </c>
      <c r="R34" s="795" t="s">
        <v>297</v>
      </c>
      <c r="S34" s="796" t="s">
        <v>52</v>
      </c>
      <c r="T34" s="796" t="s">
        <v>93</v>
      </c>
      <c r="U34" s="796" t="s">
        <v>90</v>
      </c>
      <c r="V34" s="800"/>
    </row>
    <row r="35" spans="1:22" ht="51" customHeight="1">
      <c r="A35" s="783" t="s">
        <v>59</v>
      </c>
      <c r="B35" s="838" t="s">
        <v>973</v>
      </c>
      <c r="C35" s="795" t="s">
        <v>301</v>
      </c>
      <c r="D35" s="795" t="s">
        <v>616</v>
      </c>
      <c r="E35" s="795" t="s">
        <v>273</v>
      </c>
      <c r="F35" s="795" t="s">
        <v>23</v>
      </c>
      <c r="G35" s="795">
        <v>1994</v>
      </c>
      <c r="H35" s="795" t="s">
        <v>52</v>
      </c>
      <c r="I35" s="795" t="s">
        <v>26</v>
      </c>
      <c r="J35" s="795">
        <v>19</v>
      </c>
      <c r="K35" s="795">
        <v>0.8</v>
      </c>
      <c r="L35" s="795">
        <v>4.2</v>
      </c>
      <c r="M35" s="789">
        <v>43617</v>
      </c>
      <c r="N35" s="795" t="s">
        <v>90</v>
      </c>
      <c r="O35" s="795" t="s">
        <v>31</v>
      </c>
      <c r="P35" s="795" t="s">
        <v>716</v>
      </c>
      <c r="Q35" s="795" t="s">
        <v>52</v>
      </c>
      <c r="R35" s="795" t="s">
        <v>297</v>
      </c>
      <c r="S35" s="796" t="s">
        <v>52</v>
      </c>
      <c r="T35" s="796" t="s">
        <v>282</v>
      </c>
      <c r="U35" s="796" t="s">
        <v>90</v>
      </c>
      <c r="V35" s="800" t="s">
        <v>724</v>
      </c>
    </row>
    <row r="36" spans="1:22" ht="51" customHeight="1">
      <c r="A36" s="783" t="s">
        <v>59</v>
      </c>
      <c r="B36" s="842" t="s">
        <v>974</v>
      </c>
      <c r="C36" s="795" t="s">
        <v>306</v>
      </c>
      <c r="D36" s="795" t="s">
        <v>618</v>
      </c>
      <c r="E36" s="795" t="s">
        <v>273</v>
      </c>
      <c r="F36" s="795" t="s">
        <v>21</v>
      </c>
      <c r="G36" s="795">
        <v>1994</v>
      </c>
      <c r="H36" s="795" t="s">
        <v>86</v>
      </c>
      <c r="I36" s="795" t="s">
        <v>26</v>
      </c>
      <c r="J36" s="799">
        <v>129.5</v>
      </c>
      <c r="K36" s="795">
        <v>147</v>
      </c>
      <c r="L36" s="795">
        <v>232</v>
      </c>
      <c r="M36" s="803">
        <v>43739</v>
      </c>
      <c r="N36" s="795" t="s">
        <v>86</v>
      </c>
      <c r="O36" s="795" t="s">
        <v>54</v>
      </c>
      <c r="P36" s="795" t="s">
        <v>716</v>
      </c>
      <c r="Q36" s="795" t="s">
        <v>90</v>
      </c>
      <c r="R36" s="779" t="s">
        <v>276</v>
      </c>
      <c r="S36" s="796" t="s">
        <v>310</v>
      </c>
      <c r="T36" s="796" t="s">
        <v>282</v>
      </c>
      <c r="U36" s="795" t="s">
        <v>86</v>
      </c>
      <c r="V36" s="800" t="s">
        <v>725</v>
      </c>
    </row>
    <row r="37" spans="1:22" ht="51" customHeight="1">
      <c r="A37" s="783" t="s">
        <v>59</v>
      </c>
      <c r="B37" s="842" t="s">
        <v>974</v>
      </c>
      <c r="C37" s="795" t="s">
        <v>312</v>
      </c>
      <c r="D37" s="795" t="s">
        <v>619</v>
      </c>
      <c r="E37" s="795" t="s">
        <v>273</v>
      </c>
      <c r="F37" s="795" t="s">
        <v>21</v>
      </c>
      <c r="G37" s="795">
        <v>2014</v>
      </c>
      <c r="H37" s="795" t="s">
        <v>86</v>
      </c>
      <c r="I37" s="795" t="s">
        <v>26</v>
      </c>
      <c r="J37" s="799">
        <v>85.5</v>
      </c>
      <c r="K37" s="795">
        <v>37</v>
      </c>
      <c r="L37" s="795">
        <v>73</v>
      </c>
      <c r="M37" s="803">
        <v>43586</v>
      </c>
      <c r="N37" s="795" t="s">
        <v>86</v>
      </c>
      <c r="O37" s="795" t="s">
        <v>54</v>
      </c>
      <c r="P37" s="795" t="s">
        <v>716</v>
      </c>
      <c r="Q37" s="795" t="s">
        <v>90</v>
      </c>
      <c r="R37" s="779" t="s">
        <v>276</v>
      </c>
      <c r="S37" s="796" t="s">
        <v>310</v>
      </c>
      <c r="T37" s="796" t="s">
        <v>282</v>
      </c>
      <c r="U37" s="795" t="s">
        <v>86</v>
      </c>
      <c r="V37" s="800"/>
    </row>
    <row r="38" spans="1:22" ht="74.25" customHeight="1">
      <c r="A38" s="783" t="s">
        <v>59</v>
      </c>
      <c r="B38" s="842" t="s">
        <v>974</v>
      </c>
      <c r="C38" s="795" t="s">
        <v>317</v>
      </c>
      <c r="D38" s="795" t="s">
        <v>620</v>
      </c>
      <c r="E38" s="795" t="s">
        <v>273</v>
      </c>
      <c r="F38" s="795" t="s">
        <v>23</v>
      </c>
      <c r="G38" s="795">
        <v>1988</v>
      </c>
      <c r="H38" s="795" t="s">
        <v>86</v>
      </c>
      <c r="I38" s="795" t="s">
        <v>26</v>
      </c>
      <c r="J38" s="799">
        <v>65.5</v>
      </c>
      <c r="K38" s="795">
        <v>18</v>
      </c>
      <c r="L38" s="795">
        <v>18</v>
      </c>
      <c r="M38" s="803">
        <v>43709</v>
      </c>
      <c r="N38" s="795" t="s">
        <v>52</v>
      </c>
      <c r="O38" s="795" t="s">
        <v>54</v>
      </c>
      <c r="P38" s="795" t="s">
        <v>716</v>
      </c>
      <c r="Q38" s="795" t="s">
        <v>52</v>
      </c>
      <c r="R38" s="779" t="s">
        <v>276</v>
      </c>
      <c r="S38" s="796" t="s">
        <v>52</v>
      </c>
      <c r="T38" s="796" t="s">
        <v>93</v>
      </c>
      <c r="U38" s="795" t="s">
        <v>86</v>
      </c>
      <c r="V38" s="800" t="s">
        <v>319</v>
      </c>
    </row>
    <row r="39" spans="1:22" ht="51" customHeight="1">
      <c r="A39" s="783" t="s">
        <v>59</v>
      </c>
      <c r="B39" s="842" t="s">
        <v>974</v>
      </c>
      <c r="C39" s="795" t="s">
        <v>320</v>
      </c>
      <c r="D39" s="795" t="s">
        <v>621</v>
      </c>
      <c r="E39" s="795" t="s">
        <v>273</v>
      </c>
      <c r="F39" s="795" t="s">
        <v>23</v>
      </c>
      <c r="G39" s="795">
        <v>1989</v>
      </c>
      <c r="H39" s="795" t="s">
        <v>86</v>
      </c>
      <c r="I39" s="795" t="s">
        <v>26</v>
      </c>
      <c r="J39" s="799">
        <v>56.5</v>
      </c>
      <c r="K39" s="795">
        <v>8.4</v>
      </c>
      <c r="L39" s="795">
        <v>8.4</v>
      </c>
      <c r="M39" s="803">
        <v>42583</v>
      </c>
      <c r="N39" s="795" t="s">
        <v>52</v>
      </c>
      <c r="O39" s="795" t="s">
        <v>33</v>
      </c>
      <c r="P39" s="795" t="s">
        <v>716</v>
      </c>
      <c r="Q39" s="795" t="s">
        <v>52</v>
      </c>
      <c r="R39" s="779" t="s">
        <v>276</v>
      </c>
      <c r="S39" s="796" t="s">
        <v>52</v>
      </c>
      <c r="T39" s="796" t="s">
        <v>93</v>
      </c>
      <c r="U39" s="795" t="s">
        <v>86</v>
      </c>
      <c r="V39" s="800"/>
    </row>
    <row r="40" spans="1:22" ht="51" customHeight="1">
      <c r="A40" s="783" t="s">
        <v>59</v>
      </c>
      <c r="B40" s="842" t="s">
        <v>974</v>
      </c>
      <c r="C40" s="795" t="s">
        <v>323</v>
      </c>
      <c r="D40" s="795" t="s">
        <v>623</v>
      </c>
      <c r="E40" s="795" t="s">
        <v>273</v>
      </c>
      <c r="F40" s="795" t="s">
        <v>23</v>
      </c>
      <c r="G40" s="795">
        <v>1984</v>
      </c>
      <c r="H40" s="795" t="s">
        <v>86</v>
      </c>
      <c r="I40" s="795" t="s">
        <v>26</v>
      </c>
      <c r="J40" s="799">
        <v>33.5</v>
      </c>
      <c r="K40" s="795">
        <v>2.6</v>
      </c>
      <c r="L40" s="795">
        <v>2.6</v>
      </c>
      <c r="M40" s="802" t="s">
        <v>52</v>
      </c>
      <c r="N40" s="795" t="s">
        <v>90</v>
      </c>
      <c r="O40" s="795" t="s">
        <v>52</v>
      </c>
      <c r="P40" s="795" t="s">
        <v>716</v>
      </c>
      <c r="Q40" s="795" t="s">
        <v>52</v>
      </c>
      <c r="R40" s="795" t="s">
        <v>297</v>
      </c>
      <c r="S40" s="796" t="s">
        <v>52</v>
      </c>
      <c r="T40" s="796" t="s">
        <v>93</v>
      </c>
      <c r="U40" s="795" t="s">
        <v>90</v>
      </c>
      <c r="V40" s="800"/>
    </row>
    <row r="41" spans="1:22" ht="51.75" customHeight="1">
      <c r="A41" s="783" t="s">
        <v>59</v>
      </c>
      <c r="B41" s="843" t="s">
        <v>975</v>
      </c>
      <c r="C41" s="777" t="s">
        <v>327</v>
      </c>
      <c r="D41" s="777" t="s">
        <v>625</v>
      </c>
      <c r="E41" s="777" t="s">
        <v>45</v>
      </c>
      <c r="F41" s="777" t="s">
        <v>21</v>
      </c>
      <c r="G41" s="777">
        <v>2009</v>
      </c>
      <c r="H41" s="777" t="s">
        <v>86</v>
      </c>
      <c r="I41" s="777" t="s">
        <v>27</v>
      </c>
      <c r="J41" s="777">
        <v>96</v>
      </c>
      <c r="K41" s="777">
        <v>280</v>
      </c>
      <c r="L41" s="777">
        <v>415</v>
      </c>
      <c r="M41" s="804">
        <v>44682</v>
      </c>
      <c r="N41" s="777" t="s">
        <v>86</v>
      </c>
      <c r="O41" s="777" t="s">
        <v>35</v>
      </c>
      <c r="P41" s="777" t="s">
        <v>708</v>
      </c>
      <c r="Q41" s="777" t="s">
        <v>90</v>
      </c>
      <c r="R41" s="779" t="s">
        <v>276</v>
      </c>
      <c r="S41" s="777" t="s">
        <v>726</v>
      </c>
      <c r="T41" s="777" t="s">
        <v>93</v>
      </c>
      <c r="U41" s="777" t="s">
        <v>90</v>
      </c>
      <c r="V41" s="800"/>
    </row>
    <row r="42" spans="1:22" ht="46.15" customHeight="1">
      <c r="A42" s="783" t="s">
        <v>59</v>
      </c>
      <c r="B42" s="843" t="s">
        <v>976</v>
      </c>
      <c r="C42" s="777" t="s">
        <v>727</v>
      </c>
      <c r="D42" s="777" t="s">
        <v>728</v>
      </c>
      <c r="E42" s="777" t="s">
        <v>45</v>
      </c>
      <c r="F42" s="777" t="s">
        <v>47</v>
      </c>
      <c r="G42" s="777">
        <v>2004</v>
      </c>
      <c r="H42" s="777" t="s">
        <v>86</v>
      </c>
      <c r="I42" s="777" t="s">
        <v>49</v>
      </c>
      <c r="J42" s="777" t="s">
        <v>729</v>
      </c>
      <c r="K42" s="791">
        <v>19.5</v>
      </c>
      <c r="L42" s="791">
        <v>19.5</v>
      </c>
      <c r="M42" s="804">
        <v>44508</v>
      </c>
      <c r="N42" s="777" t="s">
        <v>90</v>
      </c>
      <c r="O42" s="777" t="s">
        <v>52</v>
      </c>
      <c r="P42" s="777" t="s">
        <v>635</v>
      </c>
      <c r="Q42" s="777" t="s">
        <v>90</v>
      </c>
      <c r="R42" s="777" t="s">
        <v>212</v>
      </c>
      <c r="S42" s="777" t="s">
        <v>90</v>
      </c>
      <c r="T42" s="777" t="s">
        <v>93</v>
      </c>
      <c r="U42" s="777" t="s">
        <v>90</v>
      </c>
      <c r="V42" s="800" t="s">
        <v>730</v>
      </c>
    </row>
    <row r="43" spans="1:22" ht="51.75" customHeight="1">
      <c r="A43" s="783" t="s">
        <v>59</v>
      </c>
      <c r="B43" s="838" t="s">
        <v>628</v>
      </c>
      <c r="C43" s="795" t="s">
        <v>333</v>
      </c>
      <c r="D43" s="795" t="s">
        <v>629</v>
      </c>
      <c r="E43" s="795" t="s">
        <v>45</v>
      </c>
      <c r="F43" s="795" t="s">
        <v>21</v>
      </c>
      <c r="G43" s="795">
        <v>1983</v>
      </c>
      <c r="H43" s="795" t="s">
        <v>86</v>
      </c>
      <c r="I43" s="777" t="s">
        <v>731</v>
      </c>
      <c r="J43" s="795">
        <v>33</v>
      </c>
      <c r="K43" s="795">
        <v>77</v>
      </c>
      <c r="L43" s="795">
        <v>87</v>
      </c>
      <c r="M43" s="803">
        <v>44378</v>
      </c>
      <c r="N43" s="795" t="s">
        <v>86</v>
      </c>
      <c r="O43" s="795" t="s">
        <v>35</v>
      </c>
      <c r="P43" s="795" t="s">
        <v>707</v>
      </c>
      <c r="Q43" s="777" t="s">
        <v>86</v>
      </c>
      <c r="R43" s="779" t="s">
        <v>276</v>
      </c>
      <c r="S43" s="795" t="s">
        <v>732</v>
      </c>
      <c r="T43" s="795" t="s">
        <v>93</v>
      </c>
      <c r="U43" s="795" t="s">
        <v>86</v>
      </c>
      <c r="V43" s="800" t="s">
        <v>733</v>
      </c>
    </row>
    <row r="44" spans="1:22" ht="43.15" customHeight="1">
      <c r="A44" s="783" t="s">
        <v>59</v>
      </c>
      <c r="B44" s="838" t="s">
        <v>628</v>
      </c>
      <c r="C44" s="777" t="s">
        <v>341</v>
      </c>
      <c r="D44" s="777" t="s">
        <v>631</v>
      </c>
      <c r="E44" s="777" t="s">
        <v>45</v>
      </c>
      <c r="F44" s="777" t="s">
        <v>23</v>
      </c>
      <c r="G44" s="777">
        <v>1913</v>
      </c>
      <c r="H44" s="777" t="s">
        <v>86</v>
      </c>
      <c r="I44" s="777" t="s">
        <v>25</v>
      </c>
      <c r="J44" s="777">
        <v>10</v>
      </c>
      <c r="K44" s="777">
        <v>4.9000000000000004</v>
      </c>
      <c r="L44" s="777">
        <v>4.9000000000000004</v>
      </c>
      <c r="M44" s="804">
        <v>44013</v>
      </c>
      <c r="N44" s="777" t="s">
        <v>86</v>
      </c>
      <c r="O44" s="777" t="s">
        <v>31</v>
      </c>
      <c r="P44" s="777" t="s">
        <v>707</v>
      </c>
      <c r="Q44" s="777" t="s">
        <v>86</v>
      </c>
      <c r="R44" s="779" t="s">
        <v>276</v>
      </c>
      <c r="S44" s="777" t="s">
        <v>90</v>
      </c>
      <c r="T44" s="777" t="s">
        <v>93</v>
      </c>
      <c r="U44" s="777" t="s">
        <v>90</v>
      </c>
      <c r="V44" s="790" t="s">
        <v>344</v>
      </c>
    </row>
    <row r="45" spans="1:22" ht="57.65" customHeight="1">
      <c r="A45" s="783" t="s">
        <v>59</v>
      </c>
      <c r="B45" s="838" t="s">
        <v>628</v>
      </c>
      <c r="C45" s="777" t="s">
        <v>345</v>
      </c>
      <c r="D45" s="777" t="s">
        <v>632</v>
      </c>
      <c r="E45" s="777" t="s">
        <v>45</v>
      </c>
      <c r="F45" s="777" t="s">
        <v>47</v>
      </c>
      <c r="G45" s="777">
        <v>1938</v>
      </c>
      <c r="H45" s="777" t="s">
        <v>86</v>
      </c>
      <c r="I45" s="777" t="s">
        <v>26</v>
      </c>
      <c r="J45" s="777">
        <v>20</v>
      </c>
      <c r="K45" s="777">
        <v>3.3</v>
      </c>
      <c r="L45" s="777">
        <v>3.3</v>
      </c>
      <c r="M45" s="804">
        <v>43252</v>
      </c>
      <c r="N45" s="777" t="s">
        <v>86</v>
      </c>
      <c r="O45" s="777" t="s">
        <v>33</v>
      </c>
      <c r="P45" s="777" t="s">
        <v>707</v>
      </c>
      <c r="Q45" s="777" t="s">
        <v>86</v>
      </c>
      <c r="R45" s="779" t="s">
        <v>276</v>
      </c>
      <c r="S45" s="777" t="s">
        <v>90</v>
      </c>
      <c r="T45" s="777" t="s">
        <v>93</v>
      </c>
      <c r="U45" s="777" t="s">
        <v>90</v>
      </c>
      <c r="V45" s="805" t="s">
        <v>349</v>
      </c>
    </row>
    <row r="46" spans="1:22" ht="37.9" customHeight="1">
      <c r="A46" s="783" t="s">
        <v>59</v>
      </c>
      <c r="B46" s="838" t="s">
        <v>628</v>
      </c>
      <c r="C46" s="777" t="s">
        <v>350</v>
      </c>
      <c r="D46" s="777" t="s">
        <v>633</v>
      </c>
      <c r="E46" s="777" t="s">
        <v>45</v>
      </c>
      <c r="F46" s="777" t="s">
        <v>47</v>
      </c>
      <c r="G46" s="777">
        <v>1925</v>
      </c>
      <c r="H46" s="777" t="s">
        <v>86</v>
      </c>
      <c r="I46" s="777" t="s">
        <v>25</v>
      </c>
      <c r="J46" s="777">
        <v>24</v>
      </c>
      <c r="K46" s="777">
        <v>35</v>
      </c>
      <c r="L46" s="777">
        <v>35</v>
      </c>
      <c r="M46" s="804">
        <v>43586</v>
      </c>
      <c r="N46" s="777" t="s">
        <v>86</v>
      </c>
      <c r="O46" s="777" t="s">
        <v>54</v>
      </c>
      <c r="P46" s="777" t="s">
        <v>707</v>
      </c>
      <c r="Q46" s="777" t="s">
        <v>86</v>
      </c>
      <c r="R46" s="779" t="s">
        <v>276</v>
      </c>
      <c r="S46" s="777" t="s">
        <v>90</v>
      </c>
      <c r="T46" s="777" t="s">
        <v>93</v>
      </c>
      <c r="U46" s="777" t="s">
        <v>90</v>
      </c>
      <c r="V46" s="790" t="s">
        <v>977</v>
      </c>
    </row>
    <row r="47" spans="1:22" ht="46.9" customHeight="1">
      <c r="A47" s="783" t="s">
        <v>59</v>
      </c>
      <c r="B47" s="838" t="s">
        <v>628</v>
      </c>
      <c r="C47" s="777" t="s">
        <v>353</v>
      </c>
      <c r="D47" s="777" t="s">
        <v>634</v>
      </c>
      <c r="E47" s="777" t="s">
        <v>45</v>
      </c>
      <c r="F47" s="777" t="s">
        <v>47</v>
      </c>
      <c r="G47" s="777">
        <v>1961</v>
      </c>
      <c r="H47" s="777" t="s">
        <v>86</v>
      </c>
      <c r="I47" s="777" t="s">
        <v>25</v>
      </c>
      <c r="J47" s="777">
        <v>18</v>
      </c>
      <c r="K47" s="777">
        <v>6.8</v>
      </c>
      <c r="L47" s="777">
        <v>6.8</v>
      </c>
      <c r="M47" s="804">
        <v>42856</v>
      </c>
      <c r="N47" s="777" t="s">
        <v>86</v>
      </c>
      <c r="O47" s="777" t="s">
        <v>52</v>
      </c>
      <c r="P47" s="777" t="s">
        <v>635</v>
      </c>
      <c r="Q47" s="777" t="s">
        <v>90</v>
      </c>
      <c r="R47" s="779" t="s">
        <v>276</v>
      </c>
      <c r="S47" s="777" t="s">
        <v>90</v>
      </c>
      <c r="T47" s="777" t="s">
        <v>93</v>
      </c>
      <c r="U47" s="777" t="s">
        <v>90</v>
      </c>
      <c r="V47" s="805" t="s">
        <v>356</v>
      </c>
    </row>
    <row r="48" spans="1:22" ht="31.15" customHeight="1">
      <c r="A48" s="783" t="s">
        <v>59</v>
      </c>
      <c r="B48" s="838" t="s">
        <v>628</v>
      </c>
      <c r="C48" s="777" t="s">
        <v>357</v>
      </c>
      <c r="D48" s="777" t="s">
        <v>636</v>
      </c>
      <c r="E48" s="777" t="s">
        <v>45</v>
      </c>
      <c r="F48" s="777" t="s">
        <v>47</v>
      </c>
      <c r="G48" s="777">
        <v>1979</v>
      </c>
      <c r="H48" s="777" t="s">
        <v>86</v>
      </c>
      <c r="I48" s="777" t="s">
        <v>25</v>
      </c>
      <c r="J48" s="777">
        <v>10</v>
      </c>
      <c r="K48" s="777">
        <v>1.6</v>
      </c>
      <c r="L48" s="777">
        <v>1.6</v>
      </c>
      <c r="M48" s="804">
        <v>42856</v>
      </c>
      <c r="N48" s="777" t="s">
        <v>86</v>
      </c>
      <c r="O48" s="777" t="s">
        <v>52</v>
      </c>
      <c r="P48" s="777" t="s">
        <v>635</v>
      </c>
      <c r="Q48" s="777" t="s">
        <v>90</v>
      </c>
      <c r="R48" s="779" t="s">
        <v>276</v>
      </c>
      <c r="S48" s="777" t="s">
        <v>90</v>
      </c>
      <c r="T48" s="777" t="s">
        <v>93</v>
      </c>
      <c r="U48" s="777" t="s">
        <v>90</v>
      </c>
      <c r="V48" s="790" t="s">
        <v>360</v>
      </c>
    </row>
    <row r="49" spans="1:22" ht="36" customHeight="1">
      <c r="A49" s="783" t="s">
        <v>59</v>
      </c>
      <c r="B49" s="838" t="s">
        <v>628</v>
      </c>
      <c r="C49" s="777" t="s">
        <v>361</v>
      </c>
      <c r="D49" s="777" t="s">
        <v>637</v>
      </c>
      <c r="E49" s="777" t="s">
        <v>45</v>
      </c>
      <c r="F49" s="777" t="s">
        <v>47</v>
      </c>
      <c r="G49" s="777">
        <v>1925</v>
      </c>
      <c r="H49" s="777" t="s">
        <v>86</v>
      </c>
      <c r="I49" s="777" t="s">
        <v>25</v>
      </c>
      <c r="J49" s="777">
        <v>8</v>
      </c>
      <c r="K49" s="777">
        <v>0.7</v>
      </c>
      <c r="L49" s="777">
        <v>0.7</v>
      </c>
      <c r="M49" s="804">
        <v>42856</v>
      </c>
      <c r="N49" s="777" t="s">
        <v>86</v>
      </c>
      <c r="O49" s="777" t="s">
        <v>52</v>
      </c>
      <c r="P49" s="777" t="s">
        <v>635</v>
      </c>
      <c r="Q49" s="777" t="s">
        <v>90</v>
      </c>
      <c r="R49" s="779" t="s">
        <v>276</v>
      </c>
      <c r="S49" s="777" t="s">
        <v>90</v>
      </c>
      <c r="T49" s="777" t="s">
        <v>93</v>
      </c>
      <c r="U49" s="777" t="s">
        <v>90</v>
      </c>
      <c r="V49" s="805" t="s">
        <v>356</v>
      </c>
    </row>
    <row r="50" spans="1:22" ht="36" customHeight="1">
      <c r="A50" s="783" t="s">
        <v>59</v>
      </c>
      <c r="B50" s="838" t="s">
        <v>628</v>
      </c>
      <c r="C50" s="777" t="s">
        <v>364</v>
      </c>
      <c r="D50" s="777" t="s">
        <v>638</v>
      </c>
      <c r="E50" s="777" t="s">
        <v>45</v>
      </c>
      <c r="F50" s="777" t="s">
        <v>47</v>
      </c>
      <c r="G50" s="777">
        <v>1915</v>
      </c>
      <c r="H50" s="777" t="s">
        <v>86</v>
      </c>
      <c r="I50" s="777" t="s">
        <v>25</v>
      </c>
      <c r="J50" s="777">
        <v>11</v>
      </c>
      <c r="K50" s="777">
        <v>2.8</v>
      </c>
      <c r="L50" s="777">
        <v>2.8</v>
      </c>
      <c r="M50" s="804">
        <v>42856</v>
      </c>
      <c r="N50" s="777" t="s">
        <v>86</v>
      </c>
      <c r="O50" s="777" t="s">
        <v>52</v>
      </c>
      <c r="P50" s="777" t="s">
        <v>635</v>
      </c>
      <c r="Q50" s="777" t="s">
        <v>90</v>
      </c>
      <c r="R50" s="779" t="s">
        <v>276</v>
      </c>
      <c r="S50" s="777" t="s">
        <v>90</v>
      </c>
      <c r="T50" s="777" t="s">
        <v>93</v>
      </c>
      <c r="U50" s="777" t="s">
        <v>90</v>
      </c>
      <c r="V50" s="790" t="s">
        <v>356</v>
      </c>
    </row>
    <row r="51" spans="1:22" ht="36" customHeight="1">
      <c r="A51" s="783" t="s">
        <v>59</v>
      </c>
      <c r="B51" s="838" t="s">
        <v>628</v>
      </c>
      <c r="C51" s="777" t="s">
        <v>367</v>
      </c>
      <c r="D51" s="777" t="s">
        <v>639</v>
      </c>
      <c r="E51" s="777" t="s">
        <v>45</v>
      </c>
      <c r="F51" s="777" t="s">
        <v>47</v>
      </c>
      <c r="G51" s="777">
        <v>1915</v>
      </c>
      <c r="H51" s="777" t="s">
        <v>86</v>
      </c>
      <c r="I51" s="777" t="s">
        <v>25</v>
      </c>
      <c r="J51" s="777">
        <v>10</v>
      </c>
      <c r="K51" s="777">
        <v>1.5</v>
      </c>
      <c r="L51" s="777">
        <v>1.5</v>
      </c>
      <c r="M51" s="804">
        <v>42856</v>
      </c>
      <c r="N51" s="777" t="s">
        <v>86</v>
      </c>
      <c r="O51" s="777" t="s">
        <v>52</v>
      </c>
      <c r="P51" s="777" t="s">
        <v>635</v>
      </c>
      <c r="Q51" s="777" t="s">
        <v>90</v>
      </c>
      <c r="R51" s="779" t="s">
        <v>276</v>
      </c>
      <c r="S51" s="777" t="s">
        <v>90</v>
      </c>
      <c r="T51" s="777" t="s">
        <v>93</v>
      </c>
      <c r="U51" s="777" t="s">
        <v>90</v>
      </c>
      <c r="V51" s="805" t="s">
        <v>356</v>
      </c>
    </row>
    <row r="52" spans="1:22" ht="72" customHeight="1">
      <c r="A52" s="783" t="s">
        <v>59</v>
      </c>
      <c r="B52" s="838" t="s">
        <v>628</v>
      </c>
      <c r="C52" s="777" t="s">
        <v>370</v>
      </c>
      <c r="D52" s="777" t="s">
        <v>640</v>
      </c>
      <c r="E52" s="777" t="s">
        <v>45</v>
      </c>
      <c r="F52" s="777" t="s">
        <v>47</v>
      </c>
      <c r="G52" s="777">
        <v>1912</v>
      </c>
      <c r="H52" s="777" t="s">
        <v>86</v>
      </c>
      <c r="I52" s="777" t="s">
        <v>25</v>
      </c>
      <c r="J52" s="777">
        <v>5</v>
      </c>
      <c r="K52" s="777">
        <v>32.200000000000003</v>
      </c>
      <c r="L52" s="777">
        <v>32.200000000000003</v>
      </c>
      <c r="M52" s="804">
        <v>44013</v>
      </c>
      <c r="N52" s="777" t="s">
        <v>86</v>
      </c>
      <c r="O52" s="777" t="s">
        <v>54</v>
      </c>
      <c r="P52" s="777" t="s">
        <v>707</v>
      </c>
      <c r="Q52" s="777" t="s">
        <v>86</v>
      </c>
      <c r="R52" s="779" t="s">
        <v>276</v>
      </c>
      <c r="S52" s="777" t="s">
        <v>90</v>
      </c>
      <c r="T52" s="777" t="s">
        <v>93</v>
      </c>
      <c r="U52" s="777" t="s">
        <v>90</v>
      </c>
      <c r="V52" s="790" t="s">
        <v>641</v>
      </c>
    </row>
    <row r="53" spans="1:22" ht="54" customHeight="1">
      <c r="A53" s="783" t="s">
        <v>59</v>
      </c>
      <c r="B53" s="838" t="s">
        <v>628</v>
      </c>
      <c r="C53" s="777" t="s">
        <v>374</v>
      </c>
      <c r="D53" s="777" t="s">
        <v>642</v>
      </c>
      <c r="E53" s="777" t="s">
        <v>45</v>
      </c>
      <c r="F53" s="777" t="s">
        <v>47</v>
      </c>
      <c r="G53" s="777">
        <v>1936</v>
      </c>
      <c r="H53" s="777" t="s">
        <v>86</v>
      </c>
      <c r="I53" s="777" t="s">
        <v>25</v>
      </c>
      <c r="J53" s="777">
        <v>15</v>
      </c>
      <c r="K53" s="777">
        <v>10.6</v>
      </c>
      <c r="L53" s="777">
        <v>10.6</v>
      </c>
      <c r="M53" s="804">
        <v>44013</v>
      </c>
      <c r="N53" s="777" t="s">
        <v>86</v>
      </c>
      <c r="O53" s="777" t="s">
        <v>54</v>
      </c>
      <c r="P53" s="777" t="s">
        <v>707</v>
      </c>
      <c r="Q53" s="777" t="s">
        <v>86</v>
      </c>
      <c r="R53" s="779" t="s">
        <v>276</v>
      </c>
      <c r="S53" s="777" t="s">
        <v>90</v>
      </c>
      <c r="T53" s="777" t="s">
        <v>93</v>
      </c>
      <c r="U53" s="777" t="s">
        <v>90</v>
      </c>
      <c r="V53" s="805" t="s">
        <v>377</v>
      </c>
    </row>
    <row r="54" spans="1:22" ht="36" customHeight="1">
      <c r="A54" s="783" t="s">
        <v>59</v>
      </c>
      <c r="B54" s="838" t="s">
        <v>628</v>
      </c>
      <c r="C54" s="777" t="s">
        <v>378</v>
      </c>
      <c r="D54" s="777" t="s">
        <v>643</v>
      </c>
      <c r="E54" s="777" t="s">
        <v>45</v>
      </c>
      <c r="F54" s="777" t="s">
        <v>47</v>
      </c>
      <c r="G54" s="777">
        <v>1936</v>
      </c>
      <c r="H54" s="777" t="s">
        <v>86</v>
      </c>
      <c r="I54" s="777" t="s">
        <v>25</v>
      </c>
      <c r="J54" s="777">
        <v>10</v>
      </c>
      <c r="K54" s="777">
        <v>5.4</v>
      </c>
      <c r="L54" s="777">
        <v>5.4</v>
      </c>
      <c r="M54" s="804">
        <v>44013</v>
      </c>
      <c r="N54" s="777" t="s">
        <v>86</v>
      </c>
      <c r="O54" s="777" t="s">
        <v>33</v>
      </c>
      <c r="P54" s="777" t="s">
        <v>707</v>
      </c>
      <c r="Q54" s="777" t="s">
        <v>90</v>
      </c>
      <c r="R54" s="779" t="s">
        <v>276</v>
      </c>
      <c r="S54" s="777" t="s">
        <v>90</v>
      </c>
      <c r="T54" s="777" t="s">
        <v>93</v>
      </c>
      <c r="U54" s="777" t="s">
        <v>90</v>
      </c>
      <c r="V54" s="790" t="s">
        <v>381</v>
      </c>
    </row>
    <row r="55" spans="1:22" ht="36" customHeight="1">
      <c r="A55" s="783" t="s">
        <v>59</v>
      </c>
      <c r="B55" s="838" t="s">
        <v>628</v>
      </c>
      <c r="C55" s="777" t="s">
        <v>382</v>
      </c>
      <c r="D55" s="777" t="s">
        <v>644</v>
      </c>
      <c r="E55" s="777" t="s">
        <v>45</v>
      </c>
      <c r="F55" s="777" t="s">
        <v>47</v>
      </c>
      <c r="G55" s="777">
        <v>1936</v>
      </c>
      <c r="H55" s="777" t="s">
        <v>86</v>
      </c>
      <c r="I55" s="777" t="s">
        <v>25</v>
      </c>
      <c r="J55" s="777">
        <v>3</v>
      </c>
      <c r="K55" s="777">
        <v>1.2</v>
      </c>
      <c r="L55" s="777">
        <v>1.2</v>
      </c>
      <c r="M55" s="804">
        <v>44013</v>
      </c>
      <c r="N55" s="777" t="s">
        <v>86</v>
      </c>
      <c r="O55" s="777" t="s">
        <v>57</v>
      </c>
      <c r="P55" s="777" t="s">
        <v>57</v>
      </c>
      <c r="Q55" s="777" t="s">
        <v>90</v>
      </c>
      <c r="R55" s="779" t="s">
        <v>276</v>
      </c>
      <c r="S55" s="777" t="s">
        <v>90</v>
      </c>
      <c r="T55" s="777" t="s">
        <v>93</v>
      </c>
      <c r="U55" s="777" t="s">
        <v>90</v>
      </c>
      <c r="V55" s="805" t="s">
        <v>384</v>
      </c>
    </row>
    <row r="56" spans="1:22" ht="90" customHeight="1">
      <c r="A56" s="783" t="s">
        <v>59</v>
      </c>
      <c r="B56" s="838" t="s">
        <v>628</v>
      </c>
      <c r="C56" s="777" t="s">
        <v>385</v>
      </c>
      <c r="D56" s="777" t="s">
        <v>645</v>
      </c>
      <c r="E56" s="777" t="s">
        <v>45</v>
      </c>
      <c r="F56" s="777" t="s">
        <v>23</v>
      </c>
      <c r="G56" s="777">
        <v>1940</v>
      </c>
      <c r="H56" s="777" t="s">
        <v>86</v>
      </c>
      <c r="I56" s="777" t="s">
        <v>25</v>
      </c>
      <c r="J56" s="777">
        <v>14</v>
      </c>
      <c r="K56" s="777">
        <v>0.7</v>
      </c>
      <c r="L56" s="777">
        <v>0.7</v>
      </c>
      <c r="M56" s="804">
        <v>43800</v>
      </c>
      <c r="N56" s="777" t="s">
        <v>86</v>
      </c>
      <c r="O56" s="777" t="s">
        <v>54</v>
      </c>
      <c r="P56" s="777" t="s">
        <v>707</v>
      </c>
      <c r="Q56" s="777" t="s">
        <v>90</v>
      </c>
      <c r="R56" s="779" t="s">
        <v>276</v>
      </c>
      <c r="S56" s="777" t="s">
        <v>90</v>
      </c>
      <c r="T56" s="777" t="s">
        <v>93</v>
      </c>
      <c r="U56" s="777" t="s">
        <v>90</v>
      </c>
      <c r="V56" s="790" t="s">
        <v>387</v>
      </c>
    </row>
    <row r="57" spans="1:22" ht="36" customHeight="1">
      <c r="A57" s="783" t="s">
        <v>59</v>
      </c>
      <c r="B57" s="838" t="s">
        <v>628</v>
      </c>
      <c r="C57" s="777" t="s">
        <v>388</v>
      </c>
      <c r="D57" s="777" t="s">
        <v>646</v>
      </c>
      <c r="E57" s="777" t="s">
        <v>45</v>
      </c>
      <c r="F57" s="777" t="s">
        <v>47</v>
      </c>
      <c r="G57" s="777">
        <v>1940</v>
      </c>
      <c r="H57" s="777" t="s">
        <v>86</v>
      </c>
      <c r="I57" s="777" t="s">
        <v>25</v>
      </c>
      <c r="J57" s="777">
        <v>18</v>
      </c>
      <c r="K57" s="777">
        <v>1.5</v>
      </c>
      <c r="L57" s="777">
        <v>1.5</v>
      </c>
      <c r="M57" s="804">
        <v>43800</v>
      </c>
      <c r="N57" s="777" t="s">
        <v>86</v>
      </c>
      <c r="O57" s="777" t="s">
        <v>54</v>
      </c>
      <c r="P57" s="777" t="s">
        <v>707</v>
      </c>
      <c r="Q57" s="777" t="s">
        <v>90</v>
      </c>
      <c r="R57" s="779" t="s">
        <v>276</v>
      </c>
      <c r="S57" s="777" t="s">
        <v>90</v>
      </c>
      <c r="T57" s="777" t="s">
        <v>93</v>
      </c>
      <c r="U57" s="777" t="s">
        <v>90</v>
      </c>
      <c r="V57" s="805" t="s">
        <v>391</v>
      </c>
    </row>
    <row r="58" spans="1:22" ht="54" customHeight="1">
      <c r="A58" s="783" t="s">
        <v>59</v>
      </c>
      <c r="B58" s="838" t="s">
        <v>628</v>
      </c>
      <c r="C58" s="777" t="s">
        <v>392</v>
      </c>
      <c r="D58" s="777" t="s">
        <v>647</v>
      </c>
      <c r="E58" s="777" t="s">
        <v>45</v>
      </c>
      <c r="F58" s="777" t="s">
        <v>47</v>
      </c>
      <c r="G58" s="777">
        <v>1937</v>
      </c>
      <c r="H58" s="777" t="s">
        <v>86</v>
      </c>
      <c r="I58" s="777" t="s">
        <v>25</v>
      </c>
      <c r="J58" s="777">
        <v>16</v>
      </c>
      <c r="K58" s="777">
        <v>1.6</v>
      </c>
      <c r="L58" s="777">
        <v>1.6</v>
      </c>
      <c r="M58" s="804">
        <v>43800</v>
      </c>
      <c r="N58" s="777" t="s">
        <v>86</v>
      </c>
      <c r="O58" s="777" t="s">
        <v>33</v>
      </c>
      <c r="P58" s="777" t="s">
        <v>707</v>
      </c>
      <c r="Q58" s="777" t="s">
        <v>90</v>
      </c>
      <c r="R58" s="779" t="s">
        <v>276</v>
      </c>
      <c r="S58" s="777" t="s">
        <v>90</v>
      </c>
      <c r="T58" s="777" t="s">
        <v>93</v>
      </c>
      <c r="U58" s="777" t="s">
        <v>90</v>
      </c>
      <c r="V58" s="790" t="s">
        <v>394</v>
      </c>
    </row>
    <row r="59" spans="1:22" ht="36" customHeight="1">
      <c r="A59" s="783" t="s">
        <v>59</v>
      </c>
      <c r="B59" s="838" t="s">
        <v>628</v>
      </c>
      <c r="C59" s="777" t="s">
        <v>395</v>
      </c>
      <c r="D59" s="777" t="s">
        <v>648</v>
      </c>
      <c r="E59" s="777" t="s">
        <v>45</v>
      </c>
      <c r="F59" s="777" t="s">
        <v>47</v>
      </c>
      <c r="G59" s="777">
        <v>1939</v>
      </c>
      <c r="H59" s="777" t="s">
        <v>86</v>
      </c>
      <c r="I59" s="777" t="s">
        <v>25</v>
      </c>
      <c r="J59" s="777">
        <v>11</v>
      </c>
      <c r="K59" s="777">
        <v>4.9000000000000004</v>
      </c>
      <c r="L59" s="777">
        <v>4.9000000000000004</v>
      </c>
      <c r="M59" s="804">
        <v>43221</v>
      </c>
      <c r="N59" s="777" t="s">
        <v>86</v>
      </c>
      <c r="O59" s="777" t="s">
        <v>54</v>
      </c>
      <c r="P59" s="777" t="s">
        <v>707</v>
      </c>
      <c r="Q59" s="777" t="s">
        <v>90</v>
      </c>
      <c r="R59" s="777" t="s">
        <v>212</v>
      </c>
      <c r="S59" s="777" t="s">
        <v>90</v>
      </c>
      <c r="T59" s="777" t="s">
        <v>93</v>
      </c>
      <c r="U59" s="777" t="s">
        <v>90</v>
      </c>
      <c r="V59" s="805" t="s">
        <v>397</v>
      </c>
    </row>
    <row r="60" spans="1:22" ht="36">
      <c r="A60" s="783" t="s">
        <v>59</v>
      </c>
      <c r="B60" s="844" t="s">
        <v>734</v>
      </c>
      <c r="C60" s="777" t="s">
        <v>411</v>
      </c>
      <c r="D60" s="955" t="s">
        <v>1016</v>
      </c>
      <c r="E60" s="777" t="s">
        <v>45</v>
      </c>
      <c r="F60" s="777" t="s">
        <v>23</v>
      </c>
      <c r="G60" s="777">
        <v>1990</v>
      </c>
      <c r="H60" s="777" t="s">
        <v>86</v>
      </c>
      <c r="I60" s="777" t="s">
        <v>25</v>
      </c>
      <c r="J60" s="777" t="s">
        <v>735</v>
      </c>
      <c r="K60" s="777">
        <v>0.7</v>
      </c>
      <c r="L60" s="777">
        <v>0.7</v>
      </c>
      <c r="M60" s="804">
        <v>44440</v>
      </c>
      <c r="N60" s="777" t="s">
        <v>86</v>
      </c>
      <c r="O60" s="777" t="s">
        <v>54</v>
      </c>
      <c r="P60" s="777" t="s">
        <v>707</v>
      </c>
      <c r="Q60" s="777" t="s">
        <v>90</v>
      </c>
      <c r="R60" s="779" t="s">
        <v>276</v>
      </c>
      <c r="S60" s="789" t="s">
        <v>736</v>
      </c>
      <c r="T60" s="789" t="s">
        <v>93</v>
      </c>
      <c r="U60" s="777" t="s">
        <v>90</v>
      </c>
      <c r="V60" s="805"/>
    </row>
    <row r="61" spans="1:22" ht="36">
      <c r="A61" s="783" t="s">
        <v>59</v>
      </c>
      <c r="B61" s="843" t="s">
        <v>649</v>
      </c>
      <c r="C61" s="795" t="s">
        <v>414</v>
      </c>
      <c r="D61" s="795" t="s">
        <v>650</v>
      </c>
      <c r="E61" s="795" t="s">
        <v>45</v>
      </c>
      <c r="F61" s="795" t="s">
        <v>21</v>
      </c>
      <c r="G61" s="795">
        <v>1997</v>
      </c>
      <c r="H61" s="795" t="s">
        <v>86</v>
      </c>
      <c r="I61" s="795" t="s">
        <v>416</v>
      </c>
      <c r="J61" s="795">
        <v>24</v>
      </c>
      <c r="K61" s="795">
        <v>22.7</v>
      </c>
      <c r="L61" s="795">
        <v>29.2</v>
      </c>
      <c r="M61" s="803">
        <v>44348</v>
      </c>
      <c r="N61" s="795" t="s">
        <v>86</v>
      </c>
      <c r="O61" s="795" t="s">
        <v>54</v>
      </c>
      <c r="P61" s="795" t="s">
        <v>707</v>
      </c>
      <c r="Q61" s="795" t="s">
        <v>90</v>
      </c>
      <c r="R61" s="779" t="s">
        <v>276</v>
      </c>
      <c r="S61" s="795" t="s">
        <v>737</v>
      </c>
      <c r="T61" s="795" t="s">
        <v>93</v>
      </c>
      <c r="U61" s="795" t="s">
        <v>86</v>
      </c>
      <c r="V61" s="800"/>
    </row>
    <row r="62" spans="1:22" ht="36">
      <c r="A62" s="783" t="s">
        <v>59</v>
      </c>
      <c r="B62" s="843" t="s">
        <v>651</v>
      </c>
      <c r="C62" s="777" t="s">
        <v>994</v>
      </c>
      <c r="D62" s="777" t="s">
        <v>652</v>
      </c>
      <c r="E62" s="777" t="s">
        <v>45</v>
      </c>
      <c r="F62" s="777" t="s">
        <v>21</v>
      </c>
      <c r="G62" s="777">
        <v>2014</v>
      </c>
      <c r="H62" s="777" t="s">
        <v>86</v>
      </c>
      <c r="I62" s="777" t="s">
        <v>49</v>
      </c>
      <c r="J62" s="806" t="s">
        <v>57</v>
      </c>
      <c r="K62" s="777">
        <v>7.1</v>
      </c>
      <c r="L62" s="777">
        <v>13</v>
      </c>
      <c r="M62" s="804">
        <v>44501</v>
      </c>
      <c r="N62" s="777" t="s">
        <v>86</v>
      </c>
      <c r="O62" s="777" t="s">
        <v>54</v>
      </c>
      <c r="P62" s="777" t="s">
        <v>708</v>
      </c>
      <c r="Q62" s="777" t="s">
        <v>90</v>
      </c>
      <c r="R62" s="779" t="s">
        <v>276</v>
      </c>
      <c r="S62" s="789" t="s">
        <v>738</v>
      </c>
      <c r="T62" s="789" t="s">
        <v>424</v>
      </c>
      <c r="U62" s="777" t="s">
        <v>86</v>
      </c>
      <c r="V62" s="805" t="s">
        <v>739</v>
      </c>
    </row>
    <row r="63" spans="1:22" ht="36">
      <c r="A63" s="783" t="s">
        <v>59</v>
      </c>
      <c r="B63" s="843" t="s">
        <v>740</v>
      </c>
      <c r="C63" s="777" t="s">
        <v>426</v>
      </c>
      <c r="D63" s="777" t="s">
        <v>741</v>
      </c>
      <c r="E63" s="777" t="s">
        <v>45</v>
      </c>
      <c r="F63" s="777" t="s">
        <v>47</v>
      </c>
      <c r="G63" s="777">
        <v>1984</v>
      </c>
      <c r="H63" s="777" t="s">
        <v>86</v>
      </c>
      <c r="I63" s="777" t="s">
        <v>428</v>
      </c>
      <c r="J63" s="777">
        <v>61</v>
      </c>
      <c r="K63" s="777">
        <v>48</v>
      </c>
      <c r="L63" s="777">
        <v>48</v>
      </c>
      <c r="M63" s="804">
        <v>44440</v>
      </c>
      <c r="N63" s="777" t="s">
        <v>86</v>
      </c>
      <c r="O63" s="777" t="s">
        <v>34</v>
      </c>
      <c r="P63" s="777" t="s">
        <v>707</v>
      </c>
      <c r="Q63" s="777" t="s">
        <v>90</v>
      </c>
      <c r="R63" s="779" t="s">
        <v>276</v>
      </c>
      <c r="S63" s="777" t="s">
        <v>430</v>
      </c>
      <c r="T63" s="777" t="s">
        <v>93</v>
      </c>
      <c r="U63" s="777" t="s">
        <v>90</v>
      </c>
      <c r="V63" s="790"/>
    </row>
    <row r="64" spans="1:22" ht="90">
      <c r="A64" s="783" t="s">
        <v>59</v>
      </c>
      <c r="B64" s="840" t="s">
        <v>742</v>
      </c>
      <c r="C64" s="784" t="s">
        <v>432</v>
      </c>
      <c r="D64" s="785" t="s">
        <v>743</v>
      </c>
      <c r="E64" s="779" t="s">
        <v>45</v>
      </c>
      <c r="F64" s="784" t="s">
        <v>23</v>
      </c>
      <c r="G64" s="784">
        <v>1998</v>
      </c>
      <c r="H64" s="784" t="s">
        <v>210</v>
      </c>
      <c r="I64" s="784" t="s">
        <v>434</v>
      </c>
      <c r="J64" s="784" t="s">
        <v>744</v>
      </c>
      <c r="K64" s="807">
        <v>1.55</v>
      </c>
      <c r="L64" s="807">
        <v>1.55</v>
      </c>
      <c r="M64" s="787">
        <v>43739</v>
      </c>
      <c r="N64" s="784" t="s">
        <v>210</v>
      </c>
      <c r="O64" s="784" t="s">
        <v>54</v>
      </c>
      <c r="P64" s="784" t="s">
        <v>707</v>
      </c>
      <c r="Q64" s="784" t="s">
        <v>86</v>
      </c>
      <c r="R64" s="779" t="s">
        <v>276</v>
      </c>
      <c r="S64" s="784" t="s">
        <v>90</v>
      </c>
      <c r="T64" s="784" t="s">
        <v>93</v>
      </c>
      <c r="U64" s="784" t="s">
        <v>86</v>
      </c>
      <c r="V64" s="788" t="s">
        <v>978</v>
      </c>
    </row>
    <row r="65" spans="1:22" ht="36">
      <c r="A65" s="783" t="s">
        <v>59</v>
      </c>
      <c r="B65" s="840" t="s">
        <v>742</v>
      </c>
      <c r="C65" s="784" t="s">
        <v>440</v>
      </c>
      <c r="D65" s="784" t="s">
        <v>743</v>
      </c>
      <c r="E65" s="779" t="s">
        <v>45</v>
      </c>
      <c r="F65" s="777" t="s">
        <v>47</v>
      </c>
      <c r="G65" s="784">
        <v>1998</v>
      </c>
      <c r="H65" s="784" t="s">
        <v>210</v>
      </c>
      <c r="I65" s="784" t="s">
        <v>25</v>
      </c>
      <c r="J65" s="784" t="s">
        <v>745</v>
      </c>
      <c r="K65" s="808">
        <v>0.93</v>
      </c>
      <c r="L65" s="808">
        <v>0.93</v>
      </c>
      <c r="M65" s="787">
        <v>43739</v>
      </c>
      <c r="N65" s="784" t="s">
        <v>210</v>
      </c>
      <c r="O65" s="784" t="s">
        <v>54</v>
      </c>
      <c r="P65" s="784" t="s">
        <v>707</v>
      </c>
      <c r="Q65" s="784" t="s">
        <v>90</v>
      </c>
      <c r="R65" s="779" t="s">
        <v>276</v>
      </c>
      <c r="S65" s="784" t="s">
        <v>90</v>
      </c>
      <c r="T65" s="784" t="s">
        <v>93</v>
      </c>
      <c r="U65" s="784" t="s">
        <v>86</v>
      </c>
      <c r="V65" s="788" t="s">
        <v>746</v>
      </c>
    </row>
    <row r="66" spans="1:22" ht="36">
      <c r="A66" s="783" t="s">
        <v>59</v>
      </c>
      <c r="B66" s="840" t="s">
        <v>742</v>
      </c>
      <c r="C66" s="784" t="s">
        <v>747</v>
      </c>
      <c r="D66" s="784" t="s">
        <v>743</v>
      </c>
      <c r="E66" s="779" t="s">
        <v>45</v>
      </c>
      <c r="F66" s="784" t="s">
        <v>23</v>
      </c>
      <c r="G66" s="784">
        <v>2009</v>
      </c>
      <c r="H66" s="784" t="s">
        <v>210</v>
      </c>
      <c r="I66" s="784" t="s">
        <v>25</v>
      </c>
      <c r="J66" s="784" t="s">
        <v>748</v>
      </c>
      <c r="K66" s="808">
        <v>0.62</v>
      </c>
      <c r="L66" s="808">
        <v>0.62</v>
      </c>
      <c r="M66" s="787">
        <v>43739</v>
      </c>
      <c r="N66" s="784" t="s">
        <v>210</v>
      </c>
      <c r="O66" s="784" t="s">
        <v>31</v>
      </c>
      <c r="P66" s="784" t="s">
        <v>707</v>
      </c>
      <c r="Q66" s="784" t="s">
        <v>90</v>
      </c>
      <c r="R66" s="779" t="s">
        <v>276</v>
      </c>
      <c r="S66" s="784" t="s">
        <v>90</v>
      </c>
      <c r="T66" s="784" t="s">
        <v>93</v>
      </c>
      <c r="U66" s="784" t="s">
        <v>86</v>
      </c>
      <c r="V66" s="788" t="s">
        <v>446</v>
      </c>
    </row>
    <row r="67" spans="1:22" ht="36">
      <c r="A67" s="783" t="s">
        <v>59</v>
      </c>
      <c r="B67" s="845" t="s">
        <v>749</v>
      </c>
      <c r="C67" s="784" t="s">
        <v>448</v>
      </c>
      <c r="D67" s="956" t="s">
        <v>1015</v>
      </c>
      <c r="E67" s="779" t="s">
        <v>45</v>
      </c>
      <c r="F67" s="777" t="s">
        <v>47</v>
      </c>
      <c r="G67" s="784">
        <v>1984</v>
      </c>
      <c r="H67" s="784" t="s">
        <v>210</v>
      </c>
      <c r="I67" s="784" t="s">
        <v>451</v>
      </c>
      <c r="J67" s="784" t="s">
        <v>750</v>
      </c>
      <c r="K67" s="809">
        <v>11.6</v>
      </c>
      <c r="L67" s="809">
        <v>11.6</v>
      </c>
      <c r="M67" s="787">
        <v>44378</v>
      </c>
      <c r="N67" s="784" t="s">
        <v>210</v>
      </c>
      <c r="O67" s="784" t="s">
        <v>35</v>
      </c>
      <c r="P67" s="784" t="s">
        <v>707</v>
      </c>
      <c r="Q67" s="784" t="s">
        <v>90</v>
      </c>
      <c r="R67" s="779" t="s">
        <v>276</v>
      </c>
      <c r="S67" s="784" t="s">
        <v>751</v>
      </c>
      <c r="T67" s="784" t="s">
        <v>93</v>
      </c>
      <c r="U67" s="784" t="s">
        <v>86</v>
      </c>
      <c r="V67" s="788" t="s">
        <v>455</v>
      </c>
    </row>
    <row r="68" spans="1:22" ht="36">
      <c r="A68" s="783" t="s">
        <v>59</v>
      </c>
      <c r="B68" s="845" t="s">
        <v>752</v>
      </c>
      <c r="C68" s="784" t="s">
        <v>753</v>
      </c>
      <c r="D68" s="784" t="s">
        <v>754</v>
      </c>
      <c r="E68" s="779" t="s">
        <v>45</v>
      </c>
      <c r="F68" s="784" t="s">
        <v>23</v>
      </c>
      <c r="G68" s="784">
        <v>1994</v>
      </c>
      <c r="H68" s="784" t="s">
        <v>86</v>
      </c>
      <c r="I68" s="784" t="s">
        <v>25</v>
      </c>
      <c r="J68" s="784">
        <v>14.5</v>
      </c>
      <c r="K68" s="808">
        <v>0.3</v>
      </c>
      <c r="L68" s="808">
        <v>0.3</v>
      </c>
      <c r="M68" s="810">
        <v>44426</v>
      </c>
      <c r="N68" s="784" t="s">
        <v>86</v>
      </c>
      <c r="O68" s="784" t="s">
        <v>31</v>
      </c>
      <c r="P68" s="784" t="s">
        <v>707</v>
      </c>
      <c r="Q68" s="784" t="s">
        <v>90</v>
      </c>
      <c r="R68" s="779" t="s">
        <v>276</v>
      </c>
      <c r="S68" s="784" t="s">
        <v>90</v>
      </c>
      <c r="T68" s="784" t="s">
        <v>93</v>
      </c>
      <c r="U68" s="784" t="s">
        <v>86</v>
      </c>
      <c r="V68" s="788" t="s">
        <v>755</v>
      </c>
    </row>
    <row r="69" spans="1:22" ht="90">
      <c r="A69" s="783" t="s">
        <v>59</v>
      </c>
      <c r="B69" s="840" t="s">
        <v>756</v>
      </c>
      <c r="C69" s="784" t="s">
        <v>457</v>
      </c>
      <c r="D69" s="785" t="s">
        <v>757</v>
      </c>
      <c r="E69" s="784" t="s">
        <v>758</v>
      </c>
      <c r="F69" s="784" t="s">
        <v>23</v>
      </c>
      <c r="G69" s="784" t="s">
        <v>460</v>
      </c>
      <c r="H69" s="784" t="s">
        <v>90</v>
      </c>
      <c r="I69" s="784" t="s">
        <v>52</v>
      </c>
      <c r="J69" s="786">
        <v>8.536585365853659</v>
      </c>
      <c r="K69" s="784">
        <v>0.25</v>
      </c>
      <c r="L69" s="784">
        <v>0.25</v>
      </c>
      <c r="M69" s="784" t="s">
        <v>52</v>
      </c>
      <c r="N69" s="784" t="s">
        <v>90</v>
      </c>
      <c r="O69" s="777" t="s">
        <v>52</v>
      </c>
      <c r="P69" s="777" t="s">
        <v>635</v>
      </c>
      <c r="Q69" s="784" t="s">
        <v>90</v>
      </c>
      <c r="R69" s="784" t="s">
        <v>212</v>
      </c>
      <c r="S69" s="784" t="s">
        <v>90</v>
      </c>
      <c r="T69" s="784" t="s">
        <v>424</v>
      </c>
      <c r="U69" s="784" t="s">
        <v>86</v>
      </c>
      <c r="V69" s="788" t="s">
        <v>979</v>
      </c>
    </row>
    <row r="70" spans="1:22" ht="90">
      <c r="A70" s="783" t="s">
        <v>59</v>
      </c>
      <c r="B70" s="840" t="s">
        <v>756</v>
      </c>
      <c r="C70" s="784" t="s">
        <v>759</v>
      </c>
      <c r="D70" s="785" t="s">
        <v>757</v>
      </c>
      <c r="E70" s="784" t="s">
        <v>758</v>
      </c>
      <c r="F70" s="784" t="s">
        <v>23</v>
      </c>
      <c r="G70" s="784">
        <v>1956</v>
      </c>
      <c r="H70" s="784" t="s">
        <v>90</v>
      </c>
      <c r="I70" s="784" t="s">
        <v>52</v>
      </c>
      <c r="J70" s="786">
        <v>21.341463414634148</v>
      </c>
      <c r="K70" s="784">
        <v>10</v>
      </c>
      <c r="L70" s="784">
        <v>10</v>
      </c>
      <c r="M70" s="787">
        <v>43678</v>
      </c>
      <c r="N70" s="784" t="s">
        <v>90</v>
      </c>
      <c r="O70" s="784" t="s">
        <v>34</v>
      </c>
      <c r="P70" s="784" t="s">
        <v>708</v>
      </c>
      <c r="Q70" s="784" t="s">
        <v>90</v>
      </c>
      <c r="R70" s="784" t="s">
        <v>212</v>
      </c>
      <c r="S70" s="784" t="s">
        <v>760</v>
      </c>
      <c r="T70" s="784" t="s">
        <v>424</v>
      </c>
      <c r="U70" s="784" t="s">
        <v>86</v>
      </c>
      <c r="V70" s="788" t="s">
        <v>980</v>
      </c>
    </row>
    <row r="71" spans="1:22" ht="36">
      <c r="A71" s="783" t="s">
        <v>59</v>
      </c>
      <c r="B71" s="845" t="s">
        <v>761</v>
      </c>
      <c r="C71" s="784" t="s">
        <v>469</v>
      </c>
      <c r="D71" s="954" t="s">
        <v>995</v>
      </c>
      <c r="E71" s="779" t="s">
        <v>45</v>
      </c>
      <c r="F71" s="777" t="s">
        <v>47</v>
      </c>
      <c r="G71" s="811">
        <v>1989</v>
      </c>
      <c r="H71" s="786" t="s">
        <v>86</v>
      </c>
      <c r="I71" s="784" t="s">
        <v>25</v>
      </c>
      <c r="J71" s="786">
        <v>47.256097560975611</v>
      </c>
      <c r="K71" s="808">
        <v>0.92</v>
      </c>
      <c r="L71" s="808">
        <v>0.92</v>
      </c>
      <c r="M71" s="787">
        <v>44355</v>
      </c>
      <c r="N71" s="784" t="s">
        <v>86</v>
      </c>
      <c r="O71" s="784" t="s">
        <v>31</v>
      </c>
      <c r="P71" s="812" t="s">
        <v>707</v>
      </c>
      <c r="Q71" s="811" t="s">
        <v>90</v>
      </c>
      <c r="R71" s="811" t="s">
        <v>212</v>
      </c>
      <c r="S71" s="811" t="s">
        <v>90</v>
      </c>
      <c r="T71" s="811" t="s">
        <v>93</v>
      </c>
      <c r="U71" s="813" t="s">
        <v>86</v>
      </c>
      <c r="V71" s="814" t="s">
        <v>762</v>
      </c>
    </row>
    <row r="72" spans="1:22" ht="54" customHeight="1">
      <c r="A72" s="783" t="s">
        <v>59</v>
      </c>
      <c r="B72" s="840" t="s">
        <v>763</v>
      </c>
      <c r="C72" s="957" t="s">
        <v>1009</v>
      </c>
      <c r="D72" s="956" t="s">
        <v>1012</v>
      </c>
      <c r="E72" s="779" t="s">
        <v>45</v>
      </c>
      <c r="F72" s="777" t="s">
        <v>47</v>
      </c>
      <c r="G72" s="784">
        <v>1999</v>
      </c>
      <c r="H72" s="784" t="s">
        <v>86</v>
      </c>
      <c r="I72" s="784" t="s">
        <v>124</v>
      </c>
      <c r="J72" s="786">
        <v>28.963414634146343</v>
      </c>
      <c r="K72" s="784">
        <v>0.45</v>
      </c>
      <c r="L72" s="784">
        <v>0.45</v>
      </c>
      <c r="M72" s="787">
        <v>44487</v>
      </c>
      <c r="N72" s="784" t="s">
        <v>86</v>
      </c>
      <c r="O72" s="784" t="s">
        <v>33</v>
      </c>
      <c r="P72" s="784" t="s">
        <v>707</v>
      </c>
      <c r="Q72" s="784" t="s">
        <v>90</v>
      </c>
      <c r="R72" s="784" t="s">
        <v>212</v>
      </c>
      <c r="S72" s="784" t="s">
        <v>90</v>
      </c>
      <c r="T72" s="784" t="s">
        <v>93</v>
      </c>
      <c r="U72" s="784" t="s">
        <v>86</v>
      </c>
      <c r="V72" s="788"/>
    </row>
    <row r="73" spans="1:22" ht="54">
      <c r="A73" s="783" t="s">
        <v>59</v>
      </c>
      <c r="B73" s="840" t="s">
        <v>763</v>
      </c>
      <c r="C73" s="957" t="s">
        <v>1010</v>
      </c>
      <c r="D73" s="957" t="s">
        <v>1013</v>
      </c>
      <c r="E73" s="779" t="s">
        <v>45</v>
      </c>
      <c r="F73" s="777" t="s">
        <v>47</v>
      </c>
      <c r="G73" s="784">
        <v>1988</v>
      </c>
      <c r="H73" s="784" t="s">
        <v>86</v>
      </c>
      <c r="I73" s="784" t="s">
        <v>25</v>
      </c>
      <c r="J73" s="786">
        <v>22.865853658536587</v>
      </c>
      <c r="K73" s="784" t="s">
        <v>52</v>
      </c>
      <c r="L73" s="784" t="s">
        <v>764</v>
      </c>
      <c r="M73" s="787">
        <v>44487</v>
      </c>
      <c r="N73" s="784" t="s">
        <v>90</v>
      </c>
      <c r="O73" s="784" t="s">
        <v>33</v>
      </c>
      <c r="P73" s="784" t="s">
        <v>707</v>
      </c>
      <c r="Q73" s="784" t="s">
        <v>90</v>
      </c>
      <c r="R73" s="784" t="s">
        <v>212</v>
      </c>
      <c r="S73" s="784" t="s">
        <v>90</v>
      </c>
      <c r="T73" s="784" t="s">
        <v>424</v>
      </c>
      <c r="U73" s="784" t="s">
        <v>86</v>
      </c>
      <c r="V73" s="788" t="s">
        <v>479</v>
      </c>
    </row>
    <row r="74" spans="1:22" ht="54">
      <c r="A74" s="783" t="s">
        <v>59</v>
      </c>
      <c r="B74" s="846" t="s">
        <v>765</v>
      </c>
      <c r="C74" s="860" t="s">
        <v>1011</v>
      </c>
      <c r="D74" s="958" t="s">
        <v>1014</v>
      </c>
      <c r="E74" s="779" t="s">
        <v>45</v>
      </c>
      <c r="F74" s="779" t="s">
        <v>23</v>
      </c>
      <c r="G74" s="779">
        <v>1997</v>
      </c>
      <c r="H74" s="779" t="s">
        <v>86</v>
      </c>
      <c r="I74" s="779" t="s">
        <v>48</v>
      </c>
      <c r="J74" s="815">
        <v>28.963414634146343</v>
      </c>
      <c r="K74" s="816">
        <v>0.95</v>
      </c>
      <c r="L74" s="816">
        <v>0.95</v>
      </c>
      <c r="M74" s="817">
        <v>43709</v>
      </c>
      <c r="N74" s="779" t="s">
        <v>86</v>
      </c>
      <c r="O74" s="779" t="s">
        <v>33</v>
      </c>
      <c r="P74" s="779" t="s">
        <v>707</v>
      </c>
      <c r="Q74" s="779" t="s">
        <v>90</v>
      </c>
      <c r="R74" s="779" t="s">
        <v>212</v>
      </c>
      <c r="S74" s="779" t="s">
        <v>90</v>
      </c>
      <c r="T74" s="779" t="s">
        <v>93</v>
      </c>
      <c r="U74" s="779" t="s">
        <v>86</v>
      </c>
      <c r="V74" s="818" t="s">
        <v>356</v>
      </c>
    </row>
    <row r="75" spans="1:22" ht="37.5" customHeight="1">
      <c r="A75" s="783" t="s">
        <v>59</v>
      </c>
      <c r="B75" s="838" t="s">
        <v>766</v>
      </c>
      <c r="C75" s="779" t="s">
        <v>490</v>
      </c>
      <c r="D75" s="959" t="s">
        <v>1007</v>
      </c>
      <c r="E75" s="779" t="s">
        <v>45</v>
      </c>
      <c r="F75" s="779" t="s">
        <v>23</v>
      </c>
      <c r="G75" s="779">
        <v>1980</v>
      </c>
      <c r="H75" s="779" t="s">
        <v>86</v>
      </c>
      <c r="I75" s="779" t="s">
        <v>52</v>
      </c>
      <c r="J75" s="779">
        <v>9</v>
      </c>
      <c r="K75" s="819">
        <v>1.76</v>
      </c>
      <c r="L75" s="819">
        <v>1.76</v>
      </c>
      <c r="M75" s="817">
        <v>44133</v>
      </c>
      <c r="N75" s="779" t="s">
        <v>86</v>
      </c>
      <c r="O75" s="779" t="s">
        <v>52</v>
      </c>
      <c r="P75" s="777" t="s">
        <v>635</v>
      </c>
      <c r="Q75" s="779" t="s">
        <v>90</v>
      </c>
      <c r="R75" s="779" t="s">
        <v>212</v>
      </c>
      <c r="S75" s="779" t="s">
        <v>494</v>
      </c>
      <c r="T75" s="779" t="s">
        <v>424</v>
      </c>
      <c r="U75" s="779" t="s">
        <v>86</v>
      </c>
      <c r="V75" s="818" t="s">
        <v>981</v>
      </c>
    </row>
    <row r="76" spans="1:22" ht="72">
      <c r="A76" s="783" t="s">
        <v>59</v>
      </c>
      <c r="B76" s="838" t="s">
        <v>766</v>
      </c>
      <c r="C76" s="779" t="s">
        <v>496</v>
      </c>
      <c r="D76" s="960" t="s">
        <v>1008</v>
      </c>
      <c r="E76" s="779" t="s">
        <v>45</v>
      </c>
      <c r="F76" s="779" t="s">
        <v>23</v>
      </c>
      <c r="G76" s="779">
        <v>1981</v>
      </c>
      <c r="H76" s="779" t="s">
        <v>86</v>
      </c>
      <c r="I76" s="779" t="s">
        <v>51</v>
      </c>
      <c r="J76" s="779" t="s">
        <v>148</v>
      </c>
      <c r="K76" s="779">
        <v>0.11</v>
      </c>
      <c r="L76" s="779">
        <v>0.11</v>
      </c>
      <c r="M76" s="817">
        <v>44133</v>
      </c>
      <c r="N76" s="779" t="s">
        <v>86</v>
      </c>
      <c r="O76" s="779" t="s">
        <v>57</v>
      </c>
      <c r="P76" s="779" t="s">
        <v>635</v>
      </c>
      <c r="Q76" s="779" t="s">
        <v>90</v>
      </c>
      <c r="R76" s="779" t="s">
        <v>212</v>
      </c>
      <c r="S76" s="779" t="s">
        <v>494</v>
      </c>
      <c r="T76" s="779" t="s">
        <v>424</v>
      </c>
      <c r="U76" s="779" t="s">
        <v>86</v>
      </c>
      <c r="V76" s="818" t="s">
        <v>982</v>
      </c>
    </row>
    <row r="77" spans="1:22" ht="54">
      <c r="A77" s="783" t="s">
        <v>59</v>
      </c>
      <c r="B77" s="838" t="s">
        <v>767</v>
      </c>
      <c r="C77" s="860" t="s">
        <v>996</v>
      </c>
      <c r="D77" s="961" t="s">
        <v>997</v>
      </c>
      <c r="E77" s="779" t="s">
        <v>45</v>
      </c>
      <c r="F77" s="779" t="s">
        <v>23</v>
      </c>
      <c r="G77" s="779">
        <v>1945</v>
      </c>
      <c r="H77" s="779" t="s">
        <v>86</v>
      </c>
      <c r="I77" s="779" t="s">
        <v>25</v>
      </c>
      <c r="J77" s="779">
        <v>15</v>
      </c>
      <c r="K77" s="820">
        <v>0.04</v>
      </c>
      <c r="L77" s="820">
        <v>0.04</v>
      </c>
      <c r="M77" s="820" t="s">
        <v>768</v>
      </c>
      <c r="N77" s="779" t="s">
        <v>86</v>
      </c>
      <c r="O77" s="779" t="s">
        <v>52</v>
      </c>
      <c r="P77" s="777" t="s">
        <v>635</v>
      </c>
      <c r="Q77" s="779" t="s">
        <v>90</v>
      </c>
      <c r="R77" s="779" t="s">
        <v>276</v>
      </c>
      <c r="S77" s="779" t="s">
        <v>494</v>
      </c>
      <c r="T77" s="779" t="s">
        <v>93</v>
      </c>
      <c r="U77" s="779" t="s">
        <v>86</v>
      </c>
      <c r="V77" s="818" t="s">
        <v>505</v>
      </c>
    </row>
    <row r="78" spans="1:22" ht="54">
      <c r="A78" s="783" t="s">
        <v>59</v>
      </c>
      <c r="B78" s="838" t="s">
        <v>767</v>
      </c>
      <c r="C78" s="860" t="s">
        <v>998</v>
      </c>
      <c r="D78" s="860" t="s">
        <v>999</v>
      </c>
      <c r="E78" s="779" t="s">
        <v>45</v>
      </c>
      <c r="F78" s="779" t="s">
        <v>23</v>
      </c>
      <c r="G78" s="779" t="s">
        <v>507</v>
      </c>
      <c r="H78" s="779" t="s">
        <v>86</v>
      </c>
      <c r="I78" s="779" t="s">
        <v>25</v>
      </c>
      <c r="J78" s="779">
        <v>20</v>
      </c>
      <c r="K78" s="816">
        <v>0.1</v>
      </c>
      <c r="L78" s="816">
        <v>0.1</v>
      </c>
      <c r="M78" s="816" t="s">
        <v>768</v>
      </c>
      <c r="N78" s="779" t="s">
        <v>86</v>
      </c>
      <c r="O78" s="779" t="s">
        <v>52</v>
      </c>
      <c r="P78" s="777" t="s">
        <v>635</v>
      </c>
      <c r="Q78" s="779" t="s">
        <v>90</v>
      </c>
      <c r="R78" s="779" t="s">
        <v>276</v>
      </c>
      <c r="S78" s="779" t="s">
        <v>494</v>
      </c>
      <c r="T78" s="779" t="s">
        <v>93</v>
      </c>
      <c r="U78" s="779" t="s">
        <v>86</v>
      </c>
      <c r="V78" s="818" t="s">
        <v>508</v>
      </c>
    </row>
    <row r="79" spans="1:22" ht="54">
      <c r="A79" s="783" t="s">
        <v>59</v>
      </c>
      <c r="B79" s="838" t="s">
        <v>767</v>
      </c>
      <c r="C79" s="860" t="s">
        <v>1000</v>
      </c>
      <c r="D79" s="860" t="s">
        <v>1001</v>
      </c>
      <c r="E79" s="779" t="s">
        <v>45</v>
      </c>
      <c r="F79" s="779" t="s">
        <v>23</v>
      </c>
      <c r="G79" s="779" t="s">
        <v>507</v>
      </c>
      <c r="H79" s="779" t="s">
        <v>86</v>
      </c>
      <c r="I79" s="779" t="s">
        <v>25</v>
      </c>
      <c r="J79" s="779">
        <v>15</v>
      </c>
      <c r="K79" s="816">
        <v>0.1</v>
      </c>
      <c r="L79" s="816">
        <v>0.1</v>
      </c>
      <c r="M79" s="816" t="s">
        <v>768</v>
      </c>
      <c r="N79" s="779" t="s">
        <v>86</v>
      </c>
      <c r="O79" s="779" t="s">
        <v>52</v>
      </c>
      <c r="P79" s="777" t="s">
        <v>635</v>
      </c>
      <c r="Q79" s="779" t="s">
        <v>90</v>
      </c>
      <c r="R79" s="779" t="s">
        <v>276</v>
      </c>
      <c r="S79" s="779" t="s">
        <v>494</v>
      </c>
      <c r="T79" s="779" t="s">
        <v>93</v>
      </c>
      <c r="U79" s="779" t="s">
        <v>86</v>
      </c>
      <c r="V79" s="818" t="s">
        <v>508</v>
      </c>
    </row>
    <row r="80" spans="1:22" ht="54">
      <c r="A80" s="783" t="s">
        <v>59</v>
      </c>
      <c r="B80" s="838" t="s">
        <v>767</v>
      </c>
      <c r="C80" s="860" t="s">
        <v>1002</v>
      </c>
      <c r="D80" s="860" t="s">
        <v>1003</v>
      </c>
      <c r="E80" s="779" t="s">
        <v>45</v>
      </c>
      <c r="F80" s="779" t="s">
        <v>23</v>
      </c>
      <c r="G80" s="779">
        <v>1956</v>
      </c>
      <c r="H80" s="779" t="s">
        <v>86</v>
      </c>
      <c r="I80" s="779" t="s">
        <v>25</v>
      </c>
      <c r="J80" s="779">
        <v>15</v>
      </c>
      <c r="K80" s="779">
        <v>1.5</v>
      </c>
      <c r="L80" s="779">
        <v>1.5</v>
      </c>
      <c r="M80" s="779" t="s">
        <v>768</v>
      </c>
      <c r="N80" s="779" t="s">
        <v>86</v>
      </c>
      <c r="O80" s="779" t="s">
        <v>52</v>
      </c>
      <c r="P80" s="777" t="s">
        <v>635</v>
      </c>
      <c r="Q80" s="779" t="s">
        <v>90</v>
      </c>
      <c r="R80" s="779" t="s">
        <v>276</v>
      </c>
      <c r="S80" s="779" t="s">
        <v>494</v>
      </c>
      <c r="T80" s="779" t="s">
        <v>93</v>
      </c>
      <c r="U80" s="779" t="s">
        <v>86</v>
      </c>
      <c r="V80" s="818" t="s">
        <v>508</v>
      </c>
    </row>
    <row r="81" spans="1:22" ht="54">
      <c r="A81" s="783" t="s">
        <v>59</v>
      </c>
      <c r="B81" s="838" t="s">
        <v>767</v>
      </c>
      <c r="C81" s="860" t="s">
        <v>511</v>
      </c>
      <c r="D81" s="860" t="s">
        <v>1004</v>
      </c>
      <c r="E81" s="779" t="s">
        <v>45</v>
      </c>
      <c r="F81" s="779" t="s">
        <v>23</v>
      </c>
      <c r="G81" s="779" t="s">
        <v>507</v>
      </c>
      <c r="H81" s="779" t="s">
        <v>86</v>
      </c>
      <c r="I81" s="779" t="s">
        <v>25</v>
      </c>
      <c r="J81" s="779">
        <v>30</v>
      </c>
      <c r="K81" s="815" t="s">
        <v>52</v>
      </c>
      <c r="L81" s="779" t="s">
        <v>764</v>
      </c>
      <c r="M81" s="779" t="s">
        <v>768</v>
      </c>
      <c r="N81" s="779" t="s">
        <v>86</v>
      </c>
      <c r="O81" s="779" t="s">
        <v>52</v>
      </c>
      <c r="P81" s="777" t="s">
        <v>635</v>
      </c>
      <c r="Q81" s="779" t="s">
        <v>90</v>
      </c>
      <c r="R81" s="779" t="s">
        <v>276</v>
      </c>
      <c r="S81" s="779" t="s">
        <v>494</v>
      </c>
      <c r="T81" s="779" t="s">
        <v>93</v>
      </c>
      <c r="U81" s="779" t="s">
        <v>86</v>
      </c>
      <c r="V81" s="818" t="s">
        <v>512</v>
      </c>
    </row>
    <row r="82" spans="1:22" ht="54">
      <c r="A82" s="783" t="s">
        <v>59</v>
      </c>
      <c r="B82" s="838" t="s">
        <v>767</v>
      </c>
      <c r="C82" s="860" t="s">
        <v>513</v>
      </c>
      <c r="D82" s="958" t="s">
        <v>1005</v>
      </c>
      <c r="E82" s="779" t="s">
        <v>45</v>
      </c>
      <c r="F82" s="779" t="s">
        <v>23</v>
      </c>
      <c r="G82" s="779">
        <v>1939</v>
      </c>
      <c r="H82" s="779" t="s">
        <v>86</v>
      </c>
      <c r="I82" s="779" t="s">
        <v>25</v>
      </c>
      <c r="J82" s="779">
        <v>13</v>
      </c>
      <c r="K82" s="779">
        <v>0.22</v>
      </c>
      <c r="L82" s="779">
        <v>0.22</v>
      </c>
      <c r="M82" s="779" t="s">
        <v>768</v>
      </c>
      <c r="N82" s="779" t="s">
        <v>86</v>
      </c>
      <c r="O82" s="779" t="s">
        <v>52</v>
      </c>
      <c r="P82" s="777" t="s">
        <v>635</v>
      </c>
      <c r="Q82" s="779" t="s">
        <v>90</v>
      </c>
      <c r="R82" s="779" t="s">
        <v>276</v>
      </c>
      <c r="S82" s="779" t="s">
        <v>494</v>
      </c>
      <c r="T82" s="779" t="s">
        <v>93</v>
      </c>
      <c r="U82" s="779" t="s">
        <v>86</v>
      </c>
      <c r="V82" s="818" t="s">
        <v>508</v>
      </c>
    </row>
    <row r="83" spans="1:22" ht="54">
      <c r="A83" s="783" t="s">
        <v>59</v>
      </c>
      <c r="B83" s="838" t="s">
        <v>767</v>
      </c>
      <c r="C83" s="860" t="s">
        <v>515</v>
      </c>
      <c r="D83" s="860" t="s">
        <v>1006</v>
      </c>
      <c r="E83" s="779" t="s">
        <v>45</v>
      </c>
      <c r="F83" s="779" t="s">
        <v>23</v>
      </c>
      <c r="G83" s="779">
        <v>1978</v>
      </c>
      <c r="H83" s="779" t="s">
        <v>86</v>
      </c>
      <c r="I83" s="779" t="s">
        <v>25</v>
      </c>
      <c r="J83" s="779">
        <v>30</v>
      </c>
      <c r="K83" s="779">
        <v>9.5</v>
      </c>
      <c r="L83" s="779">
        <v>9.5</v>
      </c>
      <c r="M83" s="779" t="s">
        <v>768</v>
      </c>
      <c r="N83" s="779" t="s">
        <v>86</v>
      </c>
      <c r="O83" s="779" t="s">
        <v>52</v>
      </c>
      <c r="P83" s="777" t="s">
        <v>635</v>
      </c>
      <c r="Q83" s="779" t="s">
        <v>90</v>
      </c>
      <c r="R83" s="779" t="s">
        <v>276</v>
      </c>
      <c r="S83" s="779" t="s">
        <v>494</v>
      </c>
      <c r="T83" s="779" t="s">
        <v>93</v>
      </c>
      <c r="U83" s="779" t="s">
        <v>86</v>
      </c>
      <c r="V83" s="818" t="s">
        <v>508</v>
      </c>
    </row>
    <row r="84" spans="1:22" ht="36">
      <c r="A84" s="783" t="s">
        <v>60</v>
      </c>
      <c r="B84" s="831" t="s">
        <v>654</v>
      </c>
      <c r="C84" s="777" t="s">
        <v>532</v>
      </c>
      <c r="D84" s="777" t="s">
        <v>519</v>
      </c>
      <c r="E84" s="777" t="s">
        <v>45</v>
      </c>
      <c r="F84" s="777" t="s">
        <v>21</v>
      </c>
      <c r="G84" s="777">
        <v>2016</v>
      </c>
      <c r="H84" s="777" t="s">
        <v>86</v>
      </c>
      <c r="I84" s="777" t="s">
        <v>26</v>
      </c>
      <c r="J84" s="777">
        <v>48</v>
      </c>
      <c r="K84" s="779">
        <v>59</v>
      </c>
      <c r="L84" s="779">
        <v>108.5</v>
      </c>
      <c r="M84" s="789">
        <v>44470</v>
      </c>
      <c r="N84" s="777" t="s">
        <v>86</v>
      </c>
      <c r="O84" s="777" t="s">
        <v>34</v>
      </c>
      <c r="P84" s="777" t="s">
        <v>707</v>
      </c>
      <c r="Q84" s="777" t="s">
        <v>90</v>
      </c>
      <c r="R84" s="779" t="s">
        <v>276</v>
      </c>
      <c r="S84" s="777" t="s">
        <v>522</v>
      </c>
      <c r="T84" s="777" t="s">
        <v>93</v>
      </c>
      <c r="U84" s="777" t="s">
        <v>86</v>
      </c>
      <c r="V84" s="790"/>
    </row>
    <row r="85" spans="1:22" ht="36">
      <c r="A85" s="783" t="s">
        <v>60</v>
      </c>
      <c r="B85" s="838" t="s">
        <v>657</v>
      </c>
      <c r="C85" s="777" t="s">
        <v>769</v>
      </c>
      <c r="D85" s="777" t="s">
        <v>770</v>
      </c>
      <c r="E85" s="777" t="s">
        <v>45</v>
      </c>
      <c r="F85" s="777" t="s">
        <v>47</v>
      </c>
      <c r="G85" s="777">
        <v>2007</v>
      </c>
      <c r="H85" s="777" t="s">
        <v>86</v>
      </c>
      <c r="I85" s="777" t="s">
        <v>26</v>
      </c>
      <c r="J85" s="777">
        <v>110</v>
      </c>
      <c r="K85" s="779">
        <v>33.299999999999997</v>
      </c>
      <c r="L85" s="779">
        <v>39.67</v>
      </c>
      <c r="M85" s="789">
        <v>44713</v>
      </c>
      <c r="N85" s="777" t="s">
        <v>86</v>
      </c>
      <c r="O85" s="777" t="s">
        <v>35</v>
      </c>
      <c r="P85" s="777" t="s">
        <v>707</v>
      </c>
      <c r="Q85" s="777" t="s">
        <v>90</v>
      </c>
      <c r="R85" s="779" t="s">
        <v>276</v>
      </c>
      <c r="S85" s="777" t="s">
        <v>771</v>
      </c>
      <c r="T85" s="777" t="s">
        <v>93</v>
      </c>
      <c r="U85" s="777" t="s">
        <v>86</v>
      </c>
      <c r="V85" s="790"/>
    </row>
    <row r="86" spans="1:22" ht="36">
      <c r="A86" s="783" t="s">
        <v>60</v>
      </c>
      <c r="B86" s="838" t="s">
        <v>657</v>
      </c>
      <c r="C86" s="777" t="s">
        <v>772</v>
      </c>
      <c r="D86" s="777" t="s">
        <v>773</v>
      </c>
      <c r="E86" s="777" t="s">
        <v>45</v>
      </c>
      <c r="F86" s="777" t="s">
        <v>47</v>
      </c>
      <c r="G86" s="777">
        <v>2017</v>
      </c>
      <c r="H86" s="777" t="s">
        <v>86</v>
      </c>
      <c r="I86" s="777" t="s">
        <v>26</v>
      </c>
      <c r="J86" s="777">
        <v>80</v>
      </c>
      <c r="K86" s="815">
        <v>15.5</v>
      </c>
      <c r="L86" s="815">
        <v>15.5</v>
      </c>
      <c r="M86" s="789">
        <v>44713</v>
      </c>
      <c r="N86" s="777" t="s">
        <v>86</v>
      </c>
      <c r="O86" s="777" t="s">
        <v>35</v>
      </c>
      <c r="P86" s="777" t="s">
        <v>707</v>
      </c>
      <c r="Q86" s="777" t="s">
        <v>90</v>
      </c>
      <c r="R86" s="779" t="s">
        <v>276</v>
      </c>
      <c r="S86" s="777" t="s">
        <v>774</v>
      </c>
      <c r="T86" s="777" t="s">
        <v>93</v>
      </c>
      <c r="U86" s="777" t="s">
        <v>86</v>
      </c>
      <c r="V86" s="790"/>
    </row>
    <row r="87" spans="1:22" ht="36">
      <c r="A87" s="783" t="s">
        <v>60</v>
      </c>
      <c r="B87" s="843" t="s">
        <v>775</v>
      </c>
      <c r="C87" s="795" t="s">
        <v>532</v>
      </c>
      <c r="D87" s="795" t="s">
        <v>661</v>
      </c>
      <c r="E87" s="795" t="s">
        <v>45</v>
      </c>
      <c r="F87" s="795" t="s">
        <v>21</v>
      </c>
      <c r="G87" s="795">
        <v>2014</v>
      </c>
      <c r="H87" s="795" t="s">
        <v>86</v>
      </c>
      <c r="I87" s="795" t="s">
        <v>26</v>
      </c>
      <c r="J87" s="795">
        <v>42.5</v>
      </c>
      <c r="K87" s="821">
        <v>3.58</v>
      </c>
      <c r="L87" s="799">
        <v>13</v>
      </c>
      <c r="M87" s="803">
        <v>44682</v>
      </c>
      <c r="N87" s="795" t="s">
        <v>90</v>
      </c>
      <c r="O87" s="795" t="s">
        <v>54</v>
      </c>
      <c r="P87" s="795" t="s">
        <v>707</v>
      </c>
      <c r="Q87" s="795" t="s">
        <v>90</v>
      </c>
      <c r="R87" s="779" t="s">
        <v>276</v>
      </c>
      <c r="S87" s="796" t="s">
        <v>595</v>
      </c>
      <c r="T87" s="795" t="s">
        <v>153</v>
      </c>
      <c r="U87" s="795" t="s">
        <v>86</v>
      </c>
      <c r="V87" s="800"/>
    </row>
    <row r="88" spans="1:22" ht="36">
      <c r="A88" s="783" t="s">
        <v>60</v>
      </c>
      <c r="B88" s="843" t="s">
        <v>662</v>
      </c>
      <c r="C88" s="777" t="s">
        <v>537</v>
      </c>
      <c r="D88" s="777" t="s">
        <v>663</v>
      </c>
      <c r="E88" s="777" t="s">
        <v>273</v>
      </c>
      <c r="F88" s="777" t="s">
        <v>47</v>
      </c>
      <c r="G88" s="777">
        <v>1988</v>
      </c>
      <c r="H88" s="777" t="s">
        <v>86</v>
      </c>
      <c r="I88" s="777" t="s">
        <v>48</v>
      </c>
      <c r="J88" s="777">
        <v>125</v>
      </c>
      <c r="K88" s="777">
        <v>450</v>
      </c>
      <c r="L88" s="777">
        <v>450</v>
      </c>
      <c r="M88" s="822" t="s">
        <v>723</v>
      </c>
      <c r="N88" s="777" t="s">
        <v>86</v>
      </c>
      <c r="O88" s="777" t="s">
        <v>34</v>
      </c>
      <c r="P88" s="777" t="s">
        <v>707</v>
      </c>
      <c r="Q88" s="777" t="s">
        <v>90</v>
      </c>
      <c r="R88" s="777" t="s">
        <v>276</v>
      </c>
      <c r="S88" s="777" t="s">
        <v>402</v>
      </c>
      <c r="T88" s="777" t="s">
        <v>93</v>
      </c>
      <c r="U88" s="777" t="s">
        <v>86</v>
      </c>
      <c r="V88" s="790"/>
    </row>
    <row r="89" spans="1:22" ht="72">
      <c r="A89" s="783" t="s">
        <v>60</v>
      </c>
      <c r="B89" s="847" t="s">
        <v>664</v>
      </c>
      <c r="C89" s="795" t="s">
        <v>541</v>
      </c>
      <c r="D89" s="795" t="s">
        <v>665</v>
      </c>
      <c r="E89" s="795" t="s">
        <v>273</v>
      </c>
      <c r="F89" s="795" t="s">
        <v>21</v>
      </c>
      <c r="G89" s="795">
        <v>2012</v>
      </c>
      <c r="H89" s="795" t="s">
        <v>86</v>
      </c>
      <c r="I89" s="795" t="s">
        <v>26</v>
      </c>
      <c r="J89" s="795">
        <v>114</v>
      </c>
      <c r="K89" s="795">
        <v>52</v>
      </c>
      <c r="L89" s="795">
        <v>175</v>
      </c>
      <c r="M89" s="804">
        <v>44621</v>
      </c>
      <c r="N89" s="795" t="s">
        <v>86</v>
      </c>
      <c r="O89" s="795" t="s">
        <v>35</v>
      </c>
      <c r="P89" s="795" t="s">
        <v>707</v>
      </c>
      <c r="Q89" s="795" t="s">
        <v>90</v>
      </c>
      <c r="R89" s="795" t="s">
        <v>276</v>
      </c>
      <c r="S89" s="795" t="s">
        <v>545</v>
      </c>
      <c r="T89" s="795" t="s">
        <v>282</v>
      </c>
      <c r="U89" s="795" t="s">
        <v>86</v>
      </c>
      <c r="V89" s="798" t="s">
        <v>776</v>
      </c>
    </row>
    <row r="90" spans="1:22" ht="36">
      <c r="A90" s="783" t="s">
        <v>60</v>
      </c>
      <c r="B90" s="838" t="s">
        <v>777</v>
      </c>
      <c r="C90" s="833" t="s">
        <v>548</v>
      </c>
      <c r="D90" s="833" t="s">
        <v>778</v>
      </c>
      <c r="E90" s="834" t="s">
        <v>45</v>
      </c>
      <c r="F90" s="833" t="s">
        <v>47</v>
      </c>
      <c r="G90" s="833">
        <v>2005</v>
      </c>
      <c r="H90" s="833" t="s">
        <v>86</v>
      </c>
      <c r="I90" s="833" t="s">
        <v>26</v>
      </c>
      <c r="J90" s="833">
        <v>82.5</v>
      </c>
      <c r="K90" s="833">
        <v>11.9</v>
      </c>
      <c r="L90" s="833">
        <v>11.9</v>
      </c>
      <c r="M90" s="835">
        <v>44409</v>
      </c>
      <c r="N90" s="833" t="s">
        <v>86</v>
      </c>
      <c r="O90" s="833" t="s">
        <v>33</v>
      </c>
      <c r="P90" s="833" t="s">
        <v>707</v>
      </c>
      <c r="Q90" s="833" t="s">
        <v>90</v>
      </c>
      <c r="R90" s="833" t="s">
        <v>212</v>
      </c>
      <c r="S90" s="836" t="s">
        <v>402</v>
      </c>
      <c r="T90" s="836" t="s">
        <v>93</v>
      </c>
      <c r="U90" s="833" t="s">
        <v>90</v>
      </c>
      <c r="V90" s="837"/>
    </row>
    <row r="91" spans="1:22" ht="23.5" customHeight="1">
      <c r="A91" s="824"/>
      <c r="B91" s="825"/>
      <c r="C91" s="826"/>
      <c r="D91" s="826"/>
      <c r="E91" s="827"/>
      <c r="F91" s="826"/>
      <c r="G91" s="826"/>
      <c r="H91" s="826"/>
      <c r="I91" s="826"/>
      <c r="J91" s="826"/>
      <c r="K91" s="826"/>
      <c r="L91" s="826"/>
      <c r="M91" s="828"/>
      <c r="N91" s="826"/>
      <c r="O91" s="826"/>
      <c r="P91" s="826"/>
      <c r="Q91" s="826"/>
      <c r="R91" s="826"/>
      <c r="S91" s="829"/>
      <c r="T91" s="829"/>
      <c r="U91" s="826"/>
      <c r="V91" s="830"/>
    </row>
    <row r="92" spans="1:22">
      <c r="B92" s="852" t="s">
        <v>984</v>
      </c>
      <c r="C92" s="853">
        <v>44770</v>
      </c>
      <c r="D92" s="849"/>
      <c r="E92" s="850"/>
      <c r="F92" s="850"/>
      <c r="G92" s="851"/>
      <c r="H92" s="851"/>
      <c r="I92" s="849"/>
      <c r="J92" s="849"/>
      <c r="K92" s="849"/>
      <c r="L92" s="849"/>
      <c r="M92" s="849"/>
      <c r="N92" s="849"/>
      <c r="O92" s="849"/>
      <c r="P92" s="849"/>
      <c r="Q92" s="849"/>
      <c r="R92" s="849"/>
      <c r="S92" s="849"/>
      <c r="T92" s="849"/>
      <c r="U92" s="849"/>
      <c r="V92" s="849"/>
    </row>
    <row r="93" spans="1:22">
      <c r="A93" s="774" t="s">
        <v>780</v>
      </c>
    </row>
  </sheetData>
  <sheetProtection insertRows="0" deleteRows="0"/>
  <dataValidations count="1">
    <dataValidation type="list" allowBlank="1" showInputMessage="1" showErrorMessage="1" sqref="G7" xr:uid="{00000000-0002-0000-0700-000001000000}">
      <formula1>"Active, Inactive/Care and Maintenance, Closed, Under Construction, Not Applicable (Water Dam)"</formula1>
    </dataValidation>
  </dataValidations>
  <pageMargins left="0.25" right="0.25" top="0.75" bottom="0.75" header="0.3" footer="0.3"/>
  <pageSetup paperSize="3" scale="15" fitToHeight="4" orientation="landscape" r:id="rId1"/>
  <rowBreaks count="3" manualBreakCount="3">
    <brk id="24" max="16383" man="1"/>
    <brk id="48" max="16383" man="1"/>
    <brk id="74" max="16383" man="1"/>
  </rowBreaks>
  <drawing r:id="rId2"/>
  <legacyDrawing r:id="rId3"/>
  <tableParts count="1">
    <tablePart r:id="rId4"/>
  </tableParts>
  <extLst>
    <ext xmlns:x14="http://schemas.microsoft.com/office/spreadsheetml/2009/9/main" uri="{CCE6A557-97BC-4b89-ADB6-D9C93CAAB3DF}">
      <x14:dataValidations xmlns:xm="http://schemas.microsoft.com/office/excel/2006/main" count="10">
        <x14:dataValidation type="list" allowBlank="1" showInputMessage="1" showErrorMessage="1" xr:uid="{2150D421-B63A-45C3-BE06-5F42B54C9673}">
          <x14:formula1>
            <xm:f>'Dropdown Lists'!$H$3:$H$12</xm:f>
          </x14:formula1>
          <xm:sqref>Q3:Q63 Q67:Q91</xm:sqref>
        </x14:dataValidation>
        <x14:dataValidation type="list" allowBlank="1" showInputMessage="1" showErrorMessage="1" xr:uid="{7D4A02ED-FF59-437E-A5A4-2A69D8F978FF}">
          <x14:formula1>
            <xm:f>'Dropdown Lists'!$A$3:$A$7</xm:f>
          </x14:formula1>
          <xm:sqref>E3:E91</xm:sqref>
        </x14:dataValidation>
        <x14:dataValidation type="list" allowBlank="1" showInputMessage="1" showErrorMessage="1" xr:uid="{260315B8-D07F-490F-B0DA-763098967DDA}">
          <x14:formula1>
            <xm:f>'Dropdown Lists'!$B$3:$B$11</xm:f>
          </x14:formula1>
          <xm:sqref>F3:F91</xm:sqref>
        </x14:dataValidation>
        <x14:dataValidation type="list" allowBlank="1" showInputMessage="1" showErrorMessage="1" xr:uid="{13DCBA5A-3590-4092-8779-709269B13E3D}">
          <x14:formula1>
            <xm:f>'Dropdown Lists'!$F$3:$F$12</xm:f>
          </x14:formula1>
          <xm:sqref>O3:O91</xm:sqref>
        </x14:dataValidation>
        <x14:dataValidation type="list" allowBlank="1" showInputMessage="1" showErrorMessage="1" xr:uid="{FEAD466D-9A2F-4C78-B78C-EDE0AEE2B93E}">
          <x14:formula1>
            <xm:f>'Dropdown Lists'!$C$3:$C$12</xm:f>
          </x14:formula1>
          <xm:sqref>H3:H91</xm:sqref>
        </x14:dataValidation>
        <x14:dataValidation type="list" allowBlank="1" showInputMessage="1" showErrorMessage="1" xr:uid="{F49F1898-0B9B-4B36-916A-B26C05DC44AF}">
          <x14:formula1>
            <xm:f>'Dropdown Lists'!$G$3:$G$7</xm:f>
          </x14:formula1>
          <xm:sqref>P3:P91</xm:sqref>
        </x14:dataValidation>
        <x14:dataValidation type="list" allowBlank="1" showInputMessage="1" showErrorMessage="1" xr:uid="{587CA07E-A01E-43CB-92E5-4E7D76D66E07}">
          <x14:formula1>
            <xm:f>'Dropdown Lists'!$E$3:$E$12</xm:f>
          </x14:formula1>
          <xm:sqref>N3:N91</xm:sqref>
        </x14:dataValidation>
        <x14:dataValidation type="list" allowBlank="1" showInputMessage="1" showErrorMessage="1" xr:uid="{AF15DD71-8B7A-4A4E-BFF8-EF5DF8113E1B}">
          <x14:formula1>
            <xm:f>'Dropdown Lists'!$I$3:$I$12</xm:f>
          </x14:formula1>
          <xm:sqref>R3:R91</xm:sqref>
        </x14:dataValidation>
        <x14:dataValidation type="list" allowBlank="1" showInputMessage="1" showErrorMessage="1" xr:uid="{D8D9FB62-058A-408E-B80F-9F83F5131CA7}">
          <x14:formula1>
            <xm:f>'Dropdown Lists'!$J$3:$J$12</xm:f>
          </x14:formula1>
          <xm:sqref>T3:T91</xm:sqref>
        </x14:dataValidation>
        <x14:dataValidation type="list" allowBlank="1" showInputMessage="1" showErrorMessage="1" xr:uid="{693588FA-C38D-4FE5-9105-790812E4BACB}">
          <x14:formula1>
            <xm:f>'Dropdown Lists'!$K$3:$K$12</xm:f>
          </x14:formula1>
          <xm:sqref>U3:U91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8E55-FDDE-4F36-B438-B4F1C86FA673}">
  <dimension ref="A1:L18"/>
  <sheetViews>
    <sheetView workbookViewId="0">
      <selection activeCell="D5" sqref="D5"/>
    </sheetView>
  </sheetViews>
  <sheetFormatPr defaultRowHeight="14.5"/>
  <cols>
    <col min="1" max="12" width="15.54296875" customWidth="1"/>
  </cols>
  <sheetData>
    <row r="1" spans="1:12">
      <c r="A1" s="763">
        <v>3</v>
      </c>
      <c r="B1" s="763">
        <v>4</v>
      </c>
      <c r="C1" s="763">
        <v>6</v>
      </c>
      <c r="D1" s="763">
        <v>7</v>
      </c>
      <c r="E1" s="763">
        <v>12</v>
      </c>
      <c r="F1" s="763">
        <v>13</v>
      </c>
      <c r="G1" s="763">
        <v>14</v>
      </c>
      <c r="H1" s="763">
        <v>15</v>
      </c>
      <c r="I1" s="763">
        <v>16</v>
      </c>
      <c r="J1" s="763">
        <v>18</v>
      </c>
      <c r="K1" s="763">
        <v>19</v>
      </c>
      <c r="L1" s="766"/>
    </row>
    <row r="2" spans="1:12">
      <c r="A2" s="762" t="s">
        <v>781</v>
      </c>
      <c r="B2" s="762" t="s">
        <v>18</v>
      </c>
      <c r="C2" s="762" t="s">
        <v>782</v>
      </c>
      <c r="D2" s="762" t="s">
        <v>783</v>
      </c>
      <c r="E2" s="762" t="s">
        <v>784</v>
      </c>
      <c r="F2" s="762" t="s">
        <v>785</v>
      </c>
      <c r="G2" s="762" t="s">
        <v>786</v>
      </c>
      <c r="H2" s="762" t="s">
        <v>787</v>
      </c>
      <c r="I2" s="762" t="s">
        <v>788</v>
      </c>
      <c r="J2" s="762" t="s">
        <v>789</v>
      </c>
      <c r="K2" s="762" t="s">
        <v>790</v>
      </c>
      <c r="L2" s="767" t="s">
        <v>704</v>
      </c>
    </row>
    <row r="3" spans="1:12">
      <c r="A3" s="760" t="s">
        <v>45</v>
      </c>
      <c r="B3" s="760" t="s">
        <v>21</v>
      </c>
      <c r="C3" s="760" t="s">
        <v>86</v>
      </c>
      <c r="D3" s="760" t="s">
        <v>26</v>
      </c>
      <c r="E3" s="760" t="s">
        <v>86</v>
      </c>
      <c r="F3" s="760" t="s">
        <v>31</v>
      </c>
      <c r="G3" s="760" t="s">
        <v>111</v>
      </c>
      <c r="H3" s="760" t="s">
        <v>86</v>
      </c>
      <c r="I3" s="760" t="s">
        <v>297</v>
      </c>
      <c r="J3" s="760" t="s">
        <v>93</v>
      </c>
      <c r="K3" s="760" t="s">
        <v>86</v>
      </c>
      <c r="L3" s="768" t="s">
        <v>46</v>
      </c>
    </row>
    <row r="4" spans="1:12">
      <c r="A4" s="760" t="s">
        <v>758</v>
      </c>
      <c r="B4" s="760" t="s">
        <v>47</v>
      </c>
      <c r="C4" s="760" t="s">
        <v>90</v>
      </c>
      <c r="D4" s="760" t="s">
        <v>27</v>
      </c>
      <c r="E4" s="760" t="s">
        <v>90</v>
      </c>
      <c r="F4" s="760" t="s">
        <v>54</v>
      </c>
      <c r="G4" s="760" t="s">
        <v>707</v>
      </c>
      <c r="H4" s="760" t="s">
        <v>90</v>
      </c>
      <c r="I4" s="760" t="s">
        <v>212</v>
      </c>
      <c r="J4" s="760" t="s">
        <v>153</v>
      </c>
      <c r="K4" s="760" t="s">
        <v>90</v>
      </c>
      <c r="L4" s="768" t="s">
        <v>715</v>
      </c>
    </row>
    <row r="5" spans="1:12">
      <c r="A5" s="760" t="s">
        <v>520</v>
      </c>
      <c r="B5" s="760" t="s">
        <v>23</v>
      </c>
      <c r="C5" s="760" t="s">
        <v>52</v>
      </c>
      <c r="D5" s="760" t="s">
        <v>48</v>
      </c>
      <c r="E5" s="760" t="s">
        <v>52</v>
      </c>
      <c r="F5" s="760" t="s">
        <v>33</v>
      </c>
      <c r="G5" s="760" t="s">
        <v>708</v>
      </c>
      <c r="H5" s="760" t="s">
        <v>52</v>
      </c>
      <c r="I5" s="760" t="s">
        <v>276</v>
      </c>
      <c r="J5" s="760" t="s">
        <v>282</v>
      </c>
      <c r="K5" s="760"/>
      <c r="L5" s="768" t="s">
        <v>779</v>
      </c>
    </row>
    <row r="6" spans="1:12">
      <c r="A6" s="760" t="s">
        <v>123</v>
      </c>
      <c r="B6" s="760"/>
      <c r="C6" s="760"/>
      <c r="D6" s="760" t="s">
        <v>25</v>
      </c>
      <c r="E6" s="760"/>
      <c r="F6" s="760" t="s">
        <v>55</v>
      </c>
      <c r="G6" s="760" t="s">
        <v>716</v>
      </c>
      <c r="H6" s="760"/>
      <c r="I6" s="760"/>
      <c r="J6" s="760" t="s">
        <v>424</v>
      </c>
      <c r="K6" s="760"/>
      <c r="L6" s="768"/>
    </row>
    <row r="7" spans="1:12">
      <c r="A7" s="760" t="s">
        <v>273</v>
      </c>
      <c r="B7" s="760"/>
      <c r="C7" s="760"/>
      <c r="D7" s="760" t="s">
        <v>49</v>
      </c>
      <c r="E7" s="760"/>
      <c r="F7" s="760" t="s">
        <v>56</v>
      </c>
      <c r="G7" s="760" t="s">
        <v>635</v>
      </c>
      <c r="H7" s="760"/>
      <c r="I7" s="760"/>
      <c r="J7" s="760"/>
      <c r="K7" s="760"/>
      <c r="L7" s="768"/>
    </row>
    <row r="8" spans="1:12">
      <c r="A8" s="760"/>
      <c r="B8" s="760"/>
      <c r="C8" s="760"/>
      <c r="D8" s="760" t="s">
        <v>50</v>
      </c>
      <c r="E8" s="760"/>
      <c r="F8" s="760" t="s">
        <v>34</v>
      </c>
      <c r="G8" s="760" t="s">
        <v>57</v>
      </c>
      <c r="H8" s="760"/>
      <c r="I8" s="760"/>
      <c r="J8" s="760"/>
      <c r="K8" s="760"/>
      <c r="L8" s="768"/>
    </row>
    <row r="9" spans="1:12">
      <c r="A9" s="760"/>
      <c r="B9" s="760"/>
      <c r="C9" s="760"/>
      <c r="D9" s="760" t="s">
        <v>51</v>
      </c>
      <c r="E9" s="760"/>
      <c r="F9" s="760" t="s">
        <v>35</v>
      </c>
      <c r="G9" s="761"/>
      <c r="H9" s="761"/>
      <c r="I9" s="761"/>
      <c r="J9" s="761"/>
      <c r="K9" s="761"/>
      <c r="L9" s="769"/>
    </row>
    <row r="10" spans="1:12">
      <c r="A10" s="760"/>
      <c r="B10" s="760"/>
      <c r="C10" s="760"/>
      <c r="D10" s="760" t="s">
        <v>52</v>
      </c>
      <c r="E10" s="760"/>
      <c r="F10" s="760" t="s">
        <v>52</v>
      </c>
      <c r="G10" s="760"/>
      <c r="H10" s="760"/>
      <c r="I10" s="760"/>
      <c r="J10" s="760"/>
      <c r="K10" s="760"/>
      <c r="L10" s="768"/>
    </row>
    <row r="11" spans="1:12">
      <c r="A11" s="760"/>
      <c r="B11" s="760"/>
      <c r="C11" s="760"/>
      <c r="D11" s="760" t="s">
        <v>53</v>
      </c>
      <c r="E11" s="760"/>
      <c r="F11" s="760" t="s">
        <v>57</v>
      </c>
      <c r="G11" s="761"/>
      <c r="H11" s="761"/>
      <c r="I11" s="761"/>
      <c r="J11" s="761"/>
      <c r="K11" s="761"/>
      <c r="L11" s="769"/>
    </row>
    <row r="12" spans="1:12">
      <c r="A12" s="762"/>
      <c r="B12" s="762"/>
      <c r="C12" s="762"/>
      <c r="D12" s="762"/>
      <c r="E12" s="762"/>
      <c r="F12" s="762"/>
      <c r="G12" s="762"/>
      <c r="H12" s="762"/>
      <c r="I12" s="762"/>
      <c r="J12" s="762"/>
      <c r="K12" s="762"/>
      <c r="L12" s="767"/>
    </row>
    <row r="13" spans="1:12">
      <c r="G13" s="510"/>
      <c r="H13" s="510"/>
      <c r="I13" s="510"/>
      <c r="J13" s="510"/>
      <c r="K13" s="510"/>
      <c r="L13" s="510"/>
    </row>
    <row r="15" spans="1:12">
      <c r="G15" s="510"/>
      <c r="H15" s="510"/>
    </row>
    <row r="16" spans="1:12">
      <c r="G16" s="510"/>
      <c r="H16" s="510"/>
    </row>
    <row r="17" spans="7:8">
      <c r="G17" s="510"/>
      <c r="H17" s="510"/>
    </row>
    <row r="18" spans="7:8">
      <c r="G18" s="510"/>
      <c r="H18" s="5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95"/>
  <sheetViews>
    <sheetView view="pageBreakPreview" zoomScale="40" zoomScaleNormal="70" zoomScaleSheetLayoutView="40" workbookViewId="0">
      <pane xSplit="8090" ySplit="2530" topLeftCell="B46" activePane="bottomRight"/>
      <selection pane="topRight" activeCell="R1" sqref="R1"/>
      <selection pane="bottomLeft" activeCell="B73" sqref="B73"/>
      <selection pane="bottomRight" activeCell="B46" sqref="B46"/>
    </sheetView>
  </sheetViews>
  <sheetFormatPr defaultColWidth="8.81640625" defaultRowHeight="29.5"/>
  <cols>
    <col min="1" max="1" width="70.453125" style="10" customWidth="1"/>
    <col min="2" max="2" width="58.453125" style="10" customWidth="1"/>
    <col min="3" max="3" width="52.81640625" style="10" customWidth="1"/>
    <col min="4" max="4" width="46.54296875" style="10" customWidth="1"/>
    <col min="5" max="5" width="41.453125" style="10" customWidth="1"/>
    <col min="6" max="6" width="42.453125" style="10" customWidth="1"/>
    <col min="7" max="7" width="49" style="10" customWidth="1"/>
    <col min="8" max="8" width="51.453125" style="10" customWidth="1"/>
    <col min="9" max="9" width="43.453125" style="10" customWidth="1"/>
    <col min="10" max="10" width="44.453125" style="10" customWidth="1"/>
    <col min="11" max="11" width="50.453125" style="10" customWidth="1"/>
    <col min="12" max="12" width="43.54296875" style="10" customWidth="1"/>
    <col min="13" max="13" width="51.54296875" style="10" customWidth="1"/>
    <col min="14" max="14" width="37.54296875" style="10" customWidth="1"/>
    <col min="15" max="15" width="71.453125" style="10" customWidth="1"/>
    <col min="16" max="16" width="65.81640625" style="10" customWidth="1"/>
    <col min="17" max="17" width="64.54296875" style="10" customWidth="1"/>
    <col min="18" max="18" width="78.453125" style="10" customWidth="1"/>
    <col min="19" max="20" width="43.453125" style="10" customWidth="1"/>
    <col min="21" max="21" width="59.453125" style="10" customWidth="1"/>
    <col min="22" max="16384" width="8.81640625" style="10"/>
  </cols>
  <sheetData>
    <row r="1" spans="1:22" ht="300.5" thickBot="1">
      <c r="A1" s="164" t="s">
        <v>62</v>
      </c>
      <c r="B1" s="6" t="s">
        <v>63</v>
      </c>
      <c r="C1" s="6" t="s">
        <v>64</v>
      </c>
      <c r="D1" s="6" t="s">
        <v>65</v>
      </c>
      <c r="E1" s="6" t="s">
        <v>66</v>
      </c>
      <c r="F1" s="6" t="s">
        <v>67</v>
      </c>
      <c r="G1" s="6" t="s">
        <v>68</v>
      </c>
      <c r="H1" s="6" t="s">
        <v>69</v>
      </c>
      <c r="I1" s="6" t="s">
        <v>70</v>
      </c>
      <c r="J1" s="6" t="s">
        <v>791</v>
      </c>
      <c r="K1" s="6" t="s">
        <v>792</v>
      </c>
      <c r="L1" s="7" t="s">
        <v>73</v>
      </c>
      <c r="M1" s="7" t="s">
        <v>793</v>
      </c>
      <c r="N1" s="7" t="s">
        <v>75</v>
      </c>
      <c r="O1" s="7" t="s">
        <v>76</v>
      </c>
      <c r="P1" s="7" t="s">
        <v>77</v>
      </c>
      <c r="Q1" s="7" t="s">
        <v>78</v>
      </c>
      <c r="R1" s="7" t="s">
        <v>79</v>
      </c>
      <c r="S1" s="7" t="s">
        <v>80</v>
      </c>
      <c r="T1" s="7" t="s">
        <v>81</v>
      </c>
      <c r="U1" s="8" t="s">
        <v>82</v>
      </c>
      <c r="V1" s="9"/>
    </row>
    <row r="2" spans="1:22" ht="63.65" customHeight="1">
      <c r="A2" s="941" t="s">
        <v>105</v>
      </c>
      <c r="B2" s="11" t="s">
        <v>106</v>
      </c>
      <c r="C2" s="11" t="s">
        <v>107</v>
      </c>
      <c r="D2" s="11" t="s">
        <v>45</v>
      </c>
      <c r="E2" s="11" t="s">
        <v>21</v>
      </c>
      <c r="F2" s="11">
        <v>2009</v>
      </c>
      <c r="G2" s="11" t="s">
        <v>86</v>
      </c>
      <c r="H2" s="12" t="s">
        <v>225</v>
      </c>
      <c r="I2" s="12">
        <v>68</v>
      </c>
      <c r="J2" s="12" t="s">
        <v>108</v>
      </c>
      <c r="K2" s="12" t="s">
        <v>109</v>
      </c>
      <c r="L2" s="13">
        <v>43282</v>
      </c>
      <c r="M2" s="12" t="s">
        <v>86</v>
      </c>
      <c r="N2" s="12" t="s">
        <v>33</v>
      </c>
      <c r="O2" s="12" t="s">
        <v>111</v>
      </c>
      <c r="P2" s="12" t="s">
        <v>90</v>
      </c>
      <c r="Q2" s="12" t="s">
        <v>91</v>
      </c>
      <c r="R2" s="12" t="s">
        <v>794</v>
      </c>
      <c r="S2" s="12" t="s">
        <v>93</v>
      </c>
      <c r="T2" s="12" t="s">
        <v>86</v>
      </c>
      <c r="U2" s="137"/>
      <c r="V2" s="9"/>
    </row>
    <row r="3" spans="1:22" ht="212.15" customHeight="1" thickBot="1">
      <c r="A3" s="873"/>
      <c r="B3" s="14" t="s">
        <v>113</v>
      </c>
      <c r="C3" s="14" t="s">
        <v>114</v>
      </c>
      <c r="D3" s="14" t="s">
        <v>115</v>
      </c>
      <c r="E3" s="14" t="s">
        <v>116</v>
      </c>
      <c r="F3" s="14">
        <v>1987</v>
      </c>
      <c r="G3" s="14" t="s">
        <v>86</v>
      </c>
      <c r="H3" s="15" t="s">
        <v>25</v>
      </c>
      <c r="I3" s="16">
        <v>27</v>
      </c>
      <c r="J3" s="17" t="s">
        <v>117</v>
      </c>
      <c r="K3" s="17" t="s">
        <v>117</v>
      </c>
      <c r="L3" s="18">
        <v>43221</v>
      </c>
      <c r="M3" s="16" t="s">
        <v>90</v>
      </c>
      <c r="N3" s="16" t="s">
        <v>33</v>
      </c>
      <c r="O3" s="16" t="s">
        <v>111</v>
      </c>
      <c r="P3" s="16" t="s">
        <v>90</v>
      </c>
      <c r="Q3" s="16" t="s">
        <v>91</v>
      </c>
      <c r="R3" s="16" t="s">
        <v>118</v>
      </c>
      <c r="S3" s="16" t="s">
        <v>93</v>
      </c>
      <c r="T3" s="16" t="s">
        <v>86</v>
      </c>
      <c r="U3" s="136" t="s">
        <v>795</v>
      </c>
    </row>
    <row r="4" spans="1:22" ht="69.650000000000006" customHeight="1" thickBot="1">
      <c r="A4" s="881" t="s">
        <v>120</v>
      </c>
      <c r="B4" s="11" t="s">
        <v>121</v>
      </c>
      <c r="C4" s="11" t="s">
        <v>122</v>
      </c>
      <c r="D4" s="11" t="s">
        <v>123</v>
      </c>
      <c r="E4" s="11" t="s">
        <v>21</v>
      </c>
      <c r="F4" s="11">
        <v>1988</v>
      </c>
      <c r="G4" s="11" t="s">
        <v>86</v>
      </c>
      <c r="H4" s="19" t="s">
        <v>124</v>
      </c>
      <c r="I4" s="12">
        <v>60</v>
      </c>
      <c r="J4" s="12" t="s">
        <v>125</v>
      </c>
      <c r="K4" s="12" t="s">
        <v>796</v>
      </c>
      <c r="L4" s="13">
        <v>43282</v>
      </c>
      <c r="M4" s="12" t="s">
        <v>86</v>
      </c>
      <c r="N4" s="12" t="s">
        <v>33</v>
      </c>
      <c r="O4" s="12" t="s">
        <v>111</v>
      </c>
      <c r="P4" s="12" t="s">
        <v>90</v>
      </c>
      <c r="Q4" s="12" t="s">
        <v>91</v>
      </c>
      <c r="R4" s="12" t="s">
        <v>127</v>
      </c>
      <c r="S4" s="12" t="s">
        <v>93</v>
      </c>
      <c r="T4" s="12" t="s">
        <v>86</v>
      </c>
      <c r="U4" s="137"/>
    </row>
    <row r="5" spans="1:22" ht="72.650000000000006" customHeight="1" thickBot="1">
      <c r="A5" s="882"/>
      <c r="B5" s="14" t="s">
        <v>128</v>
      </c>
      <c r="C5" s="20" t="s">
        <v>129</v>
      </c>
      <c r="D5" s="20" t="s">
        <v>123</v>
      </c>
      <c r="E5" s="14" t="s">
        <v>21</v>
      </c>
      <c r="F5" s="14">
        <v>1991</v>
      </c>
      <c r="G5" s="14" t="s">
        <v>86</v>
      </c>
      <c r="H5" s="21" t="s">
        <v>124</v>
      </c>
      <c r="I5" s="21">
        <v>60</v>
      </c>
      <c r="J5" s="21" t="s">
        <v>797</v>
      </c>
      <c r="K5" s="22" t="s">
        <v>798</v>
      </c>
      <c r="L5" s="23">
        <v>43282</v>
      </c>
      <c r="M5" s="24" t="s">
        <v>86</v>
      </c>
      <c r="N5" s="21" t="s">
        <v>33</v>
      </c>
      <c r="O5" s="21" t="s">
        <v>111</v>
      </c>
      <c r="P5" s="21" t="s">
        <v>90</v>
      </c>
      <c r="Q5" s="21" t="s">
        <v>91</v>
      </c>
      <c r="R5" s="21" t="s">
        <v>132</v>
      </c>
      <c r="S5" s="21" t="s">
        <v>93</v>
      </c>
      <c r="T5" s="21" t="s">
        <v>86</v>
      </c>
      <c r="U5" s="138"/>
    </row>
    <row r="6" spans="1:22" ht="71.5" customHeight="1" thickBot="1">
      <c r="A6" s="882"/>
      <c r="B6" s="25" t="s">
        <v>133</v>
      </c>
      <c r="C6" s="25" t="s">
        <v>134</v>
      </c>
      <c r="D6" s="25" t="s">
        <v>123</v>
      </c>
      <c r="E6" s="25" t="s">
        <v>21</v>
      </c>
      <c r="F6" s="25">
        <v>2011</v>
      </c>
      <c r="G6" s="25" t="s">
        <v>86</v>
      </c>
      <c r="H6" s="26" t="s">
        <v>124</v>
      </c>
      <c r="I6" s="27">
        <v>60</v>
      </c>
      <c r="J6" s="27" t="s">
        <v>135</v>
      </c>
      <c r="K6" s="27" t="s">
        <v>240</v>
      </c>
      <c r="L6" s="28">
        <v>43282</v>
      </c>
      <c r="M6" s="27" t="s">
        <v>86</v>
      </c>
      <c r="N6" s="27" t="s">
        <v>33</v>
      </c>
      <c r="O6" s="27" t="s">
        <v>111</v>
      </c>
      <c r="P6" s="27" t="s">
        <v>90</v>
      </c>
      <c r="Q6" s="27" t="s">
        <v>91</v>
      </c>
      <c r="R6" s="27" t="s">
        <v>136</v>
      </c>
      <c r="S6" s="27" t="s">
        <v>93</v>
      </c>
      <c r="T6" s="27" t="s">
        <v>86</v>
      </c>
      <c r="U6" s="139"/>
    </row>
    <row r="7" spans="1:22" ht="78.650000000000006" customHeight="1" thickBot="1">
      <c r="A7" s="882"/>
      <c r="B7" s="14" t="s">
        <v>137</v>
      </c>
      <c r="C7" s="20" t="s">
        <v>138</v>
      </c>
      <c r="D7" s="20" t="s">
        <v>123</v>
      </c>
      <c r="E7" s="14" t="s">
        <v>116</v>
      </c>
      <c r="F7" s="14">
        <v>1989</v>
      </c>
      <c r="G7" s="14" t="s">
        <v>86</v>
      </c>
      <c r="H7" s="21" t="s">
        <v>26</v>
      </c>
      <c r="I7" s="16">
        <v>30</v>
      </c>
      <c r="J7" s="16" t="s">
        <v>139</v>
      </c>
      <c r="K7" s="16" t="s">
        <v>139</v>
      </c>
      <c r="L7" s="29">
        <v>43282</v>
      </c>
      <c r="M7" s="16" t="s">
        <v>86</v>
      </c>
      <c r="N7" s="16" t="s">
        <v>31</v>
      </c>
      <c r="O7" s="16" t="s">
        <v>111</v>
      </c>
      <c r="P7" s="16" t="s">
        <v>90</v>
      </c>
      <c r="Q7" s="16" t="s">
        <v>91</v>
      </c>
      <c r="R7" s="16" t="s">
        <v>140</v>
      </c>
      <c r="S7" s="16" t="s">
        <v>93</v>
      </c>
      <c r="T7" s="16" t="s">
        <v>86</v>
      </c>
      <c r="U7" s="136"/>
    </row>
    <row r="8" spans="1:22" ht="66.650000000000006" customHeight="1" thickBot="1">
      <c r="A8" s="882"/>
      <c r="B8" s="25" t="s">
        <v>141</v>
      </c>
      <c r="C8" s="30" t="s">
        <v>138</v>
      </c>
      <c r="D8" s="30" t="s">
        <v>123</v>
      </c>
      <c r="E8" s="25" t="s">
        <v>21</v>
      </c>
      <c r="F8" s="25">
        <v>2012</v>
      </c>
      <c r="G8" s="25" t="s">
        <v>86</v>
      </c>
      <c r="H8" s="26" t="s">
        <v>26</v>
      </c>
      <c r="I8" s="27">
        <v>25</v>
      </c>
      <c r="J8" s="27" t="s">
        <v>142</v>
      </c>
      <c r="K8" s="27" t="s">
        <v>96</v>
      </c>
      <c r="L8" s="31">
        <v>43282</v>
      </c>
      <c r="M8" s="27" t="s">
        <v>86</v>
      </c>
      <c r="N8" s="27" t="s">
        <v>31</v>
      </c>
      <c r="O8" s="27" t="s">
        <v>111</v>
      </c>
      <c r="P8" s="27" t="s">
        <v>90</v>
      </c>
      <c r="Q8" s="27" t="s">
        <v>91</v>
      </c>
      <c r="R8" s="27" t="s">
        <v>143</v>
      </c>
      <c r="S8" s="27" t="s">
        <v>93</v>
      </c>
      <c r="T8" s="27" t="s">
        <v>86</v>
      </c>
      <c r="U8" s="139"/>
    </row>
    <row r="9" spans="1:22" ht="83.5" customHeight="1" thickBot="1">
      <c r="A9" s="882"/>
      <c r="B9" s="14" t="s">
        <v>144</v>
      </c>
      <c r="C9" s="20" t="s">
        <v>145</v>
      </c>
      <c r="D9" s="20" t="s">
        <v>123</v>
      </c>
      <c r="E9" s="14" t="s">
        <v>116</v>
      </c>
      <c r="F9" s="14" t="s">
        <v>146</v>
      </c>
      <c r="G9" s="14" t="s">
        <v>90</v>
      </c>
      <c r="H9" s="21" t="s">
        <v>151</v>
      </c>
      <c r="I9" s="16">
        <v>8</v>
      </c>
      <c r="J9" s="16" t="s">
        <v>799</v>
      </c>
      <c r="K9" s="16" t="s">
        <v>148</v>
      </c>
      <c r="L9" s="32" t="s">
        <v>149</v>
      </c>
      <c r="M9" s="16" t="s">
        <v>90</v>
      </c>
      <c r="N9" s="16" t="s">
        <v>146</v>
      </c>
      <c r="O9" s="16" t="s">
        <v>150</v>
      </c>
      <c r="P9" s="16" t="s">
        <v>151</v>
      </c>
      <c r="Q9" s="16" t="s">
        <v>152</v>
      </c>
      <c r="R9" s="16" t="s">
        <v>52</v>
      </c>
      <c r="S9" s="16" t="s">
        <v>153</v>
      </c>
      <c r="T9" s="16" t="s">
        <v>90</v>
      </c>
      <c r="U9" s="136"/>
    </row>
    <row r="10" spans="1:22" ht="141.65" customHeight="1" thickBot="1">
      <c r="A10" s="882"/>
      <c r="B10" s="25" t="s">
        <v>155</v>
      </c>
      <c r="C10" s="30" t="s">
        <v>156</v>
      </c>
      <c r="D10" s="30" t="s">
        <v>123</v>
      </c>
      <c r="E10" s="25" t="s">
        <v>116</v>
      </c>
      <c r="F10" s="25">
        <v>1985</v>
      </c>
      <c r="G10" s="25" t="s">
        <v>90</v>
      </c>
      <c r="H10" s="26" t="s">
        <v>25</v>
      </c>
      <c r="I10" s="27">
        <v>23</v>
      </c>
      <c r="J10" s="27" t="s">
        <v>157</v>
      </c>
      <c r="K10" s="27" t="s">
        <v>148</v>
      </c>
      <c r="L10" s="31">
        <v>43282</v>
      </c>
      <c r="M10" s="27" t="s">
        <v>90</v>
      </c>
      <c r="N10" s="27" t="s">
        <v>146</v>
      </c>
      <c r="O10" s="27" t="s">
        <v>150</v>
      </c>
      <c r="P10" s="27" t="s">
        <v>151</v>
      </c>
      <c r="Q10" s="27" t="s">
        <v>152</v>
      </c>
      <c r="R10" s="27" t="s">
        <v>52</v>
      </c>
      <c r="S10" s="27" t="s">
        <v>153</v>
      </c>
      <c r="T10" s="27" t="s">
        <v>90</v>
      </c>
      <c r="U10" s="139" t="s">
        <v>800</v>
      </c>
    </row>
    <row r="11" spans="1:22" ht="59.5" thickBot="1">
      <c r="A11" s="882"/>
      <c r="B11" s="14" t="s">
        <v>159</v>
      </c>
      <c r="C11" s="20" t="s">
        <v>160</v>
      </c>
      <c r="D11" s="20" t="s">
        <v>123</v>
      </c>
      <c r="E11" s="14" t="s">
        <v>116</v>
      </c>
      <c r="F11" s="14">
        <v>1982</v>
      </c>
      <c r="G11" s="14" t="s">
        <v>90</v>
      </c>
      <c r="H11" s="21" t="s">
        <v>151</v>
      </c>
      <c r="I11" s="16">
        <v>5</v>
      </c>
      <c r="J11" s="16" t="s">
        <v>161</v>
      </c>
      <c r="K11" s="16" t="s">
        <v>148</v>
      </c>
      <c r="L11" s="32" t="s">
        <v>149</v>
      </c>
      <c r="M11" s="16" t="s">
        <v>90</v>
      </c>
      <c r="N11" s="16" t="s">
        <v>146</v>
      </c>
      <c r="O11" s="16" t="s">
        <v>150</v>
      </c>
      <c r="P11" s="16" t="s">
        <v>151</v>
      </c>
      <c r="Q11" s="16" t="s">
        <v>152</v>
      </c>
      <c r="R11" s="16" t="s">
        <v>52</v>
      </c>
      <c r="S11" s="16" t="s">
        <v>153</v>
      </c>
      <c r="T11" s="16" t="s">
        <v>90</v>
      </c>
      <c r="U11" s="136"/>
    </row>
    <row r="12" spans="1:22" ht="177.5" thickBot="1">
      <c r="A12" s="882"/>
      <c r="B12" s="25" t="s">
        <v>162</v>
      </c>
      <c r="C12" s="30" t="s">
        <v>163</v>
      </c>
      <c r="D12" s="30" t="s">
        <v>123</v>
      </c>
      <c r="E12" s="25" t="s">
        <v>116</v>
      </c>
      <c r="F12" s="25" t="s">
        <v>164</v>
      </c>
      <c r="G12" s="25" t="s">
        <v>90</v>
      </c>
      <c r="H12" s="26" t="s">
        <v>151</v>
      </c>
      <c r="I12" s="26">
        <v>20</v>
      </c>
      <c r="J12" s="26" t="s">
        <v>165</v>
      </c>
      <c r="K12" s="26" t="s">
        <v>148</v>
      </c>
      <c r="L12" s="33" t="s">
        <v>166</v>
      </c>
      <c r="M12" s="26" t="s">
        <v>86</v>
      </c>
      <c r="N12" s="26" t="s">
        <v>146</v>
      </c>
      <c r="O12" s="26" t="s">
        <v>150</v>
      </c>
      <c r="P12" s="26" t="s">
        <v>151</v>
      </c>
      <c r="Q12" s="26" t="s">
        <v>152</v>
      </c>
      <c r="R12" s="26" t="s">
        <v>52</v>
      </c>
      <c r="S12" s="26" t="s">
        <v>153</v>
      </c>
      <c r="T12" s="26" t="s">
        <v>90</v>
      </c>
      <c r="U12" s="140" t="s">
        <v>801</v>
      </c>
    </row>
    <row r="13" spans="1:22" ht="59.5" thickBot="1">
      <c r="A13" s="883"/>
      <c r="B13" s="34" t="s">
        <v>168</v>
      </c>
      <c r="C13" s="34" t="s">
        <v>169</v>
      </c>
      <c r="D13" s="14" t="s">
        <v>123</v>
      </c>
      <c r="E13" s="34" t="s">
        <v>116</v>
      </c>
      <c r="F13" s="34" t="s">
        <v>170</v>
      </c>
      <c r="G13" s="34" t="s">
        <v>90</v>
      </c>
      <c r="H13" s="35" t="s">
        <v>151</v>
      </c>
      <c r="I13" s="36">
        <v>23</v>
      </c>
      <c r="J13" s="36" t="s">
        <v>171</v>
      </c>
      <c r="K13" s="36" t="s">
        <v>148</v>
      </c>
      <c r="L13" s="36" t="s">
        <v>149</v>
      </c>
      <c r="M13" s="36" t="s">
        <v>90</v>
      </c>
      <c r="N13" s="36" t="s">
        <v>146</v>
      </c>
      <c r="O13" s="36" t="s">
        <v>150</v>
      </c>
      <c r="P13" s="36" t="s">
        <v>151</v>
      </c>
      <c r="Q13" s="36" t="s">
        <v>152</v>
      </c>
      <c r="R13" s="36" t="s">
        <v>52</v>
      </c>
      <c r="S13" s="36" t="s">
        <v>153</v>
      </c>
      <c r="T13" s="36" t="s">
        <v>90</v>
      </c>
      <c r="U13" s="141" t="s">
        <v>802</v>
      </c>
    </row>
    <row r="14" spans="1:22" ht="59">
      <c r="A14" s="881" t="s">
        <v>173</v>
      </c>
      <c r="B14" s="37" t="s">
        <v>174</v>
      </c>
      <c r="C14" s="37" t="s">
        <v>175</v>
      </c>
      <c r="D14" s="37" t="s">
        <v>45</v>
      </c>
      <c r="E14" s="37" t="s">
        <v>21</v>
      </c>
      <c r="F14" s="37">
        <v>2012</v>
      </c>
      <c r="G14" s="37" t="s">
        <v>86</v>
      </c>
      <c r="H14" s="38" t="s">
        <v>124</v>
      </c>
      <c r="I14" s="38">
        <v>15</v>
      </c>
      <c r="J14" s="38" t="s">
        <v>176</v>
      </c>
      <c r="K14" s="38" t="s">
        <v>177</v>
      </c>
      <c r="L14" s="39">
        <v>43313</v>
      </c>
      <c r="M14" s="38" t="s">
        <v>86</v>
      </c>
      <c r="N14" s="38" t="s">
        <v>54</v>
      </c>
      <c r="O14" s="38" t="s">
        <v>111</v>
      </c>
      <c r="P14" s="38" t="s">
        <v>90</v>
      </c>
      <c r="Q14" s="38" t="s">
        <v>91</v>
      </c>
      <c r="R14" s="38" t="s">
        <v>178</v>
      </c>
      <c r="S14" s="38" t="s">
        <v>93</v>
      </c>
      <c r="T14" s="38" t="s">
        <v>86</v>
      </c>
      <c r="U14" s="142"/>
    </row>
    <row r="15" spans="1:22" ht="59">
      <c r="A15" s="882"/>
      <c r="B15" s="25" t="s">
        <v>179</v>
      </c>
      <c r="C15" s="25" t="s">
        <v>180</v>
      </c>
      <c r="D15" s="25" t="s">
        <v>45</v>
      </c>
      <c r="E15" s="25" t="s">
        <v>116</v>
      </c>
      <c r="F15" s="25">
        <v>1999</v>
      </c>
      <c r="G15" s="25" t="s">
        <v>86</v>
      </c>
      <c r="H15" s="27" t="s">
        <v>124</v>
      </c>
      <c r="I15" s="27">
        <v>15</v>
      </c>
      <c r="J15" s="27" t="s">
        <v>176</v>
      </c>
      <c r="K15" s="27" t="s">
        <v>176</v>
      </c>
      <c r="L15" s="40">
        <v>43313</v>
      </c>
      <c r="M15" s="27" t="s">
        <v>86</v>
      </c>
      <c r="N15" s="27" t="s">
        <v>54</v>
      </c>
      <c r="O15" s="27" t="s">
        <v>111</v>
      </c>
      <c r="P15" s="27" t="s">
        <v>90</v>
      </c>
      <c r="Q15" s="27" t="s">
        <v>91</v>
      </c>
      <c r="R15" s="27" t="s">
        <v>90</v>
      </c>
      <c r="S15" s="27" t="s">
        <v>93</v>
      </c>
      <c r="T15" s="27" t="s">
        <v>86</v>
      </c>
      <c r="U15" s="139" t="s">
        <v>181</v>
      </c>
    </row>
    <row r="16" spans="1:22" ht="236">
      <c r="A16" s="882"/>
      <c r="B16" s="14" t="s">
        <v>182</v>
      </c>
      <c r="C16" s="14" t="s">
        <v>183</v>
      </c>
      <c r="D16" s="14" t="s">
        <v>45</v>
      </c>
      <c r="E16" s="41" t="s">
        <v>184</v>
      </c>
      <c r="F16" s="14">
        <v>1986</v>
      </c>
      <c r="G16" s="14" t="s">
        <v>86</v>
      </c>
      <c r="H16" s="16" t="s">
        <v>25</v>
      </c>
      <c r="I16" s="16">
        <v>15</v>
      </c>
      <c r="J16" s="16" t="s">
        <v>185</v>
      </c>
      <c r="K16" s="42" t="s">
        <v>186</v>
      </c>
      <c r="L16" s="18">
        <v>43313</v>
      </c>
      <c r="M16" s="16" t="s">
        <v>90</v>
      </c>
      <c r="N16" s="16" t="s">
        <v>54</v>
      </c>
      <c r="O16" s="16" t="s">
        <v>111</v>
      </c>
      <c r="P16" s="16" t="s">
        <v>90</v>
      </c>
      <c r="Q16" s="16" t="s">
        <v>91</v>
      </c>
      <c r="R16" s="16" t="s">
        <v>90</v>
      </c>
      <c r="S16" s="16" t="s">
        <v>93</v>
      </c>
      <c r="T16" s="16" t="s">
        <v>86</v>
      </c>
      <c r="U16" s="136" t="s">
        <v>187</v>
      </c>
    </row>
    <row r="17" spans="1:21" ht="88.5">
      <c r="A17" s="882"/>
      <c r="B17" s="25" t="s">
        <v>188</v>
      </c>
      <c r="C17" s="25" t="s">
        <v>189</v>
      </c>
      <c r="D17" s="25" t="s">
        <v>45</v>
      </c>
      <c r="E17" s="25" t="s">
        <v>21</v>
      </c>
      <c r="F17" s="25">
        <v>2000</v>
      </c>
      <c r="G17" s="25" t="s">
        <v>86</v>
      </c>
      <c r="H17" s="27" t="s">
        <v>190</v>
      </c>
      <c r="I17" s="43">
        <v>6</v>
      </c>
      <c r="J17" s="27" t="s">
        <v>191</v>
      </c>
      <c r="K17" s="27" t="s">
        <v>191</v>
      </c>
      <c r="L17" s="28">
        <v>43313</v>
      </c>
      <c r="M17" s="27" t="s">
        <v>86</v>
      </c>
      <c r="N17" s="27" t="s">
        <v>54</v>
      </c>
      <c r="O17" s="27" t="s">
        <v>111</v>
      </c>
      <c r="P17" s="27" t="s">
        <v>90</v>
      </c>
      <c r="Q17" s="27" t="s">
        <v>91</v>
      </c>
      <c r="R17" s="27" t="s">
        <v>90</v>
      </c>
      <c r="S17" s="27" t="s">
        <v>93</v>
      </c>
      <c r="T17" s="27" t="s">
        <v>86</v>
      </c>
      <c r="U17" s="139"/>
    </row>
    <row r="18" spans="1:21" ht="88.5">
      <c r="A18" s="882"/>
      <c r="B18" s="14" t="s">
        <v>192</v>
      </c>
      <c r="C18" s="14" t="s">
        <v>193</v>
      </c>
      <c r="D18" s="14" t="s">
        <v>45</v>
      </c>
      <c r="E18" s="14" t="s">
        <v>116</v>
      </c>
      <c r="F18" s="14">
        <v>2003</v>
      </c>
      <c r="G18" s="14" t="s">
        <v>86</v>
      </c>
      <c r="H18" s="16" t="s">
        <v>190</v>
      </c>
      <c r="I18" s="42">
        <v>12</v>
      </c>
      <c r="J18" s="16" t="s">
        <v>194</v>
      </c>
      <c r="K18" s="16" t="s">
        <v>194</v>
      </c>
      <c r="L18" s="18">
        <v>43313</v>
      </c>
      <c r="M18" s="16" t="s">
        <v>86</v>
      </c>
      <c r="N18" s="16" t="s">
        <v>54</v>
      </c>
      <c r="O18" s="16" t="s">
        <v>111</v>
      </c>
      <c r="P18" s="16" t="s">
        <v>90</v>
      </c>
      <c r="Q18" s="16" t="s">
        <v>91</v>
      </c>
      <c r="R18" s="16" t="s">
        <v>90</v>
      </c>
      <c r="S18" s="16" t="s">
        <v>93</v>
      </c>
      <c r="T18" s="16" t="s">
        <v>86</v>
      </c>
      <c r="U18" s="136"/>
    </row>
    <row r="19" spans="1:21" ht="88.5">
      <c r="A19" s="882"/>
      <c r="B19" s="25" t="s">
        <v>195</v>
      </c>
      <c r="C19" s="25" t="s">
        <v>180</v>
      </c>
      <c r="D19" s="25" t="s">
        <v>45</v>
      </c>
      <c r="E19" s="25" t="s">
        <v>196</v>
      </c>
      <c r="F19" s="25">
        <v>2007</v>
      </c>
      <c r="G19" s="25" t="s">
        <v>86</v>
      </c>
      <c r="H19" s="27" t="s">
        <v>190</v>
      </c>
      <c r="I19" s="43">
        <v>3</v>
      </c>
      <c r="J19" s="27" t="s">
        <v>197</v>
      </c>
      <c r="K19" s="27" t="s">
        <v>197</v>
      </c>
      <c r="L19" s="28" t="s">
        <v>198</v>
      </c>
      <c r="M19" s="27" t="s">
        <v>86</v>
      </c>
      <c r="N19" s="27" t="s">
        <v>54</v>
      </c>
      <c r="O19" s="27" t="s">
        <v>111</v>
      </c>
      <c r="P19" s="27" t="s">
        <v>90</v>
      </c>
      <c r="Q19" s="27" t="s">
        <v>91</v>
      </c>
      <c r="R19" s="27" t="s">
        <v>90</v>
      </c>
      <c r="S19" s="27" t="s">
        <v>93</v>
      </c>
      <c r="T19" s="27" t="s">
        <v>86</v>
      </c>
      <c r="U19" s="139" t="s">
        <v>199</v>
      </c>
    </row>
    <row r="20" spans="1:21" ht="148" thickBot="1">
      <c r="A20" s="883"/>
      <c r="B20" s="34" t="s">
        <v>200</v>
      </c>
      <c r="C20" s="34" t="s">
        <v>201</v>
      </c>
      <c r="D20" s="34" t="s">
        <v>45</v>
      </c>
      <c r="E20" s="34" t="s">
        <v>196</v>
      </c>
      <c r="F20" s="34">
        <v>1996</v>
      </c>
      <c r="G20" s="34" t="s">
        <v>86</v>
      </c>
      <c r="H20" s="36" t="s">
        <v>190</v>
      </c>
      <c r="I20" s="36" t="s">
        <v>202</v>
      </c>
      <c r="J20" s="44" t="s">
        <v>203</v>
      </c>
      <c r="K20" s="44" t="s">
        <v>203</v>
      </c>
      <c r="L20" s="45">
        <v>2000</v>
      </c>
      <c r="M20" s="36" t="s">
        <v>90</v>
      </c>
      <c r="N20" s="36" t="s">
        <v>57</v>
      </c>
      <c r="O20" s="36" t="s">
        <v>111</v>
      </c>
      <c r="P20" s="36" t="s">
        <v>90</v>
      </c>
      <c r="Q20" s="36" t="s">
        <v>91</v>
      </c>
      <c r="R20" s="36" t="s">
        <v>90</v>
      </c>
      <c r="S20" s="36" t="s">
        <v>93</v>
      </c>
      <c r="T20" s="36" t="s">
        <v>86</v>
      </c>
      <c r="U20" s="141" t="s">
        <v>204</v>
      </c>
    </row>
    <row r="21" spans="1:21" ht="91.4" customHeight="1">
      <c r="A21" s="862" t="s">
        <v>221</v>
      </c>
      <c r="B21" s="46" t="s">
        <v>222</v>
      </c>
      <c r="C21" s="46" t="s">
        <v>223</v>
      </c>
      <c r="D21" s="46" t="s">
        <v>45</v>
      </c>
      <c r="E21" s="46" t="s">
        <v>224</v>
      </c>
      <c r="F21" s="46">
        <v>1965</v>
      </c>
      <c r="G21" s="46" t="s">
        <v>86</v>
      </c>
      <c r="H21" s="47" t="s">
        <v>225</v>
      </c>
      <c r="I21" s="48">
        <v>90</v>
      </c>
      <c r="J21" s="48" t="s">
        <v>177</v>
      </c>
      <c r="K21" s="48" t="s">
        <v>177</v>
      </c>
      <c r="L21" s="49">
        <v>43344</v>
      </c>
      <c r="M21" s="48" t="s">
        <v>90</v>
      </c>
      <c r="N21" s="48" t="s">
        <v>54</v>
      </c>
      <c r="O21" s="48" t="s">
        <v>226</v>
      </c>
      <c r="P21" s="48" t="s">
        <v>90</v>
      </c>
      <c r="Q21" s="48" t="s">
        <v>91</v>
      </c>
      <c r="R21" s="48" t="s">
        <v>90</v>
      </c>
      <c r="S21" s="48" t="s">
        <v>93</v>
      </c>
      <c r="T21" s="48" t="s">
        <v>90</v>
      </c>
      <c r="U21" s="143" t="s">
        <v>227</v>
      </c>
    </row>
    <row r="22" spans="1:21" ht="147.5">
      <c r="A22" s="880"/>
      <c r="B22" s="50" t="s">
        <v>228</v>
      </c>
      <c r="C22" s="50" t="s">
        <v>229</v>
      </c>
      <c r="D22" s="50" t="s">
        <v>45</v>
      </c>
      <c r="E22" s="50" t="s">
        <v>116</v>
      </c>
      <c r="F22" s="50">
        <v>1992</v>
      </c>
      <c r="G22" s="50" t="s">
        <v>86</v>
      </c>
      <c r="H22" s="51" t="s">
        <v>26</v>
      </c>
      <c r="I22" s="51">
        <v>195</v>
      </c>
      <c r="J22" s="51" t="s">
        <v>230</v>
      </c>
      <c r="K22" s="51" t="s">
        <v>148</v>
      </c>
      <c r="L22" s="52">
        <v>43344</v>
      </c>
      <c r="M22" s="51" t="s">
        <v>86</v>
      </c>
      <c r="N22" s="51" t="s">
        <v>54</v>
      </c>
      <c r="O22" s="51" t="s">
        <v>226</v>
      </c>
      <c r="P22" s="51" t="s">
        <v>90</v>
      </c>
      <c r="Q22" s="51" t="s">
        <v>91</v>
      </c>
      <c r="R22" s="51" t="s">
        <v>231</v>
      </c>
      <c r="S22" s="51" t="s">
        <v>93</v>
      </c>
      <c r="T22" s="51" t="s">
        <v>86</v>
      </c>
      <c r="U22" s="144" t="s">
        <v>232</v>
      </c>
    </row>
    <row r="23" spans="1:21" ht="88.5">
      <c r="A23" s="880"/>
      <c r="B23" s="53" t="s">
        <v>233</v>
      </c>
      <c r="C23" s="53" t="s">
        <v>234</v>
      </c>
      <c r="D23" s="53" t="s">
        <v>45</v>
      </c>
      <c r="E23" s="53" t="s">
        <v>224</v>
      </c>
      <c r="F23" s="53">
        <v>1987</v>
      </c>
      <c r="G23" s="53" t="s">
        <v>86</v>
      </c>
      <c r="H23" s="47" t="s">
        <v>26</v>
      </c>
      <c r="I23" s="47">
        <v>107</v>
      </c>
      <c r="J23" s="47" t="s">
        <v>235</v>
      </c>
      <c r="K23" s="47" t="s">
        <v>148</v>
      </c>
      <c r="L23" s="49">
        <v>43344</v>
      </c>
      <c r="M23" s="53" t="s">
        <v>86</v>
      </c>
      <c r="N23" s="53" t="s">
        <v>54</v>
      </c>
      <c r="O23" s="53" t="s">
        <v>226</v>
      </c>
      <c r="P23" s="53" t="s">
        <v>90</v>
      </c>
      <c r="Q23" s="53" t="s">
        <v>91</v>
      </c>
      <c r="R23" s="53" t="s">
        <v>231</v>
      </c>
      <c r="S23" s="53" t="s">
        <v>153</v>
      </c>
      <c r="T23" s="53" t="s">
        <v>86</v>
      </c>
      <c r="U23" s="145" t="s">
        <v>236</v>
      </c>
    </row>
    <row r="24" spans="1:21" ht="71.150000000000006" customHeight="1">
      <c r="A24" s="880"/>
      <c r="B24" s="50" t="s">
        <v>237</v>
      </c>
      <c r="C24" s="50" t="s">
        <v>238</v>
      </c>
      <c r="D24" s="50" t="s">
        <v>45</v>
      </c>
      <c r="E24" s="50" t="s">
        <v>21</v>
      </c>
      <c r="F24" s="50">
        <v>1992</v>
      </c>
      <c r="G24" s="50" t="s">
        <v>86</v>
      </c>
      <c r="H24" s="51" t="s">
        <v>26</v>
      </c>
      <c r="I24" s="51">
        <v>90</v>
      </c>
      <c r="J24" s="54" t="s">
        <v>239</v>
      </c>
      <c r="K24" s="54" t="s">
        <v>240</v>
      </c>
      <c r="L24" s="52">
        <v>43556</v>
      </c>
      <c r="M24" s="51" t="s">
        <v>86</v>
      </c>
      <c r="N24" s="51" t="s">
        <v>54</v>
      </c>
      <c r="O24" s="51" t="s">
        <v>226</v>
      </c>
      <c r="P24" s="51" t="s">
        <v>90</v>
      </c>
      <c r="Q24" s="51" t="s">
        <v>91</v>
      </c>
      <c r="R24" s="51" t="s">
        <v>231</v>
      </c>
      <c r="S24" s="51" t="s">
        <v>93</v>
      </c>
      <c r="T24" s="51" t="s">
        <v>86</v>
      </c>
      <c r="U24" s="144"/>
    </row>
    <row r="25" spans="1:21" ht="75" customHeight="1">
      <c r="A25" s="880"/>
      <c r="B25" s="53" t="s">
        <v>241</v>
      </c>
      <c r="C25" s="53" t="s">
        <v>238</v>
      </c>
      <c r="D25" s="53" t="s">
        <v>45</v>
      </c>
      <c r="E25" s="53" t="s">
        <v>21</v>
      </c>
      <c r="F25" s="53">
        <v>2011</v>
      </c>
      <c r="G25" s="53" t="s">
        <v>86</v>
      </c>
      <c r="H25" s="47" t="s">
        <v>26</v>
      </c>
      <c r="I25" s="47">
        <v>64</v>
      </c>
      <c r="J25" s="47" t="s">
        <v>242</v>
      </c>
      <c r="K25" s="47" t="s">
        <v>243</v>
      </c>
      <c r="L25" s="55">
        <v>43556</v>
      </c>
      <c r="M25" s="53" t="s">
        <v>86</v>
      </c>
      <c r="N25" s="56" t="s">
        <v>54</v>
      </c>
      <c r="O25" s="56" t="s">
        <v>226</v>
      </c>
      <c r="P25" s="53" t="s">
        <v>90</v>
      </c>
      <c r="Q25" s="53" t="s">
        <v>91</v>
      </c>
      <c r="R25" s="53" t="s">
        <v>231</v>
      </c>
      <c r="S25" s="53" t="s">
        <v>93</v>
      </c>
      <c r="T25" s="53" t="s">
        <v>86</v>
      </c>
      <c r="U25" s="145"/>
    </row>
    <row r="26" spans="1:21" ht="83.15" customHeight="1">
      <c r="A26" s="880"/>
      <c r="B26" s="50" t="s">
        <v>244</v>
      </c>
      <c r="C26" s="50" t="s">
        <v>238</v>
      </c>
      <c r="D26" s="50" t="s">
        <v>45</v>
      </c>
      <c r="E26" s="50" t="s">
        <v>21</v>
      </c>
      <c r="F26" s="57">
        <v>2019</v>
      </c>
      <c r="G26" s="50" t="s">
        <v>86</v>
      </c>
      <c r="H26" s="51" t="s">
        <v>26</v>
      </c>
      <c r="I26" s="51">
        <v>70</v>
      </c>
      <c r="J26" s="51">
        <v>0</v>
      </c>
      <c r="K26" s="51" t="s">
        <v>245</v>
      </c>
      <c r="L26" s="52">
        <v>43556</v>
      </c>
      <c r="M26" s="51" t="s">
        <v>86</v>
      </c>
      <c r="N26" s="51" t="s">
        <v>54</v>
      </c>
      <c r="O26" s="51" t="s">
        <v>226</v>
      </c>
      <c r="P26" s="51" t="s">
        <v>90</v>
      </c>
      <c r="Q26" s="51" t="s">
        <v>91</v>
      </c>
      <c r="R26" s="51" t="s">
        <v>231</v>
      </c>
      <c r="S26" s="51" t="s">
        <v>93</v>
      </c>
      <c r="T26" s="51" t="s">
        <v>86</v>
      </c>
      <c r="U26" s="144"/>
    </row>
    <row r="27" spans="1:21" ht="118.5" thickBot="1">
      <c r="A27" s="863"/>
      <c r="B27" s="53" t="s">
        <v>246</v>
      </c>
      <c r="C27" s="53" t="s">
        <v>247</v>
      </c>
      <c r="D27" s="53" t="s">
        <v>45</v>
      </c>
      <c r="E27" s="53" t="s">
        <v>224</v>
      </c>
      <c r="F27" s="53">
        <v>1985</v>
      </c>
      <c r="G27" s="53" t="s">
        <v>86</v>
      </c>
      <c r="H27" s="47" t="s">
        <v>26</v>
      </c>
      <c r="I27" s="47" t="s">
        <v>248</v>
      </c>
      <c r="J27" s="58">
        <v>400881</v>
      </c>
      <c r="K27" s="47" t="s">
        <v>148</v>
      </c>
      <c r="L27" s="49">
        <v>43344</v>
      </c>
      <c r="M27" s="53" t="s">
        <v>86</v>
      </c>
      <c r="N27" s="53" t="s">
        <v>54</v>
      </c>
      <c r="O27" s="53" t="s">
        <v>226</v>
      </c>
      <c r="P27" s="53"/>
      <c r="Q27" s="53" t="s">
        <v>91</v>
      </c>
      <c r="R27" s="53" t="s">
        <v>231</v>
      </c>
      <c r="S27" s="53" t="s">
        <v>153</v>
      </c>
      <c r="T27" s="53" t="s">
        <v>86</v>
      </c>
      <c r="U27" s="145" t="s">
        <v>803</v>
      </c>
    </row>
    <row r="28" spans="1:21" ht="72.650000000000006" customHeight="1" thickBot="1">
      <c r="A28" s="862" t="s">
        <v>250</v>
      </c>
      <c r="B28" s="46" t="s">
        <v>255</v>
      </c>
      <c r="C28" s="59" t="s">
        <v>256</v>
      </c>
      <c r="D28" s="46" t="s">
        <v>45</v>
      </c>
      <c r="E28" s="46" t="s">
        <v>21</v>
      </c>
      <c r="F28" s="46">
        <v>2006</v>
      </c>
      <c r="G28" s="46" t="s">
        <v>86</v>
      </c>
      <c r="H28" s="48" t="s">
        <v>101</v>
      </c>
      <c r="I28" s="48">
        <v>158</v>
      </c>
      <c r="J28" s="60" t="s">
        <v>257</v>
      </c>
      <c r="K28" s="60" t="s">
        <v>258</v>
      </c>
      <c r="L28" s="61">
        <v>43344</v>
      </c>
      <c r="M28" s="48" t="s">
        <v>86</v>
      </c>
      <c r="N28" s="48" t="s">
        <v>259</v>
      </c>
      <c r="O28" s="48" t="s">
        <v>226</v>
      </c>
      <c r="P28" s="48" t="s">
        <v>90</v>
      </c>
      <c r="Q28" s="48" t="s">
        <v>91</v>
      </c>
      <c r="R28" s="48" t="s">
        <v>260</v>
      </c>
      <c r="S28" s="48" t="s">
        <v>93</v>
      </c>
      <c r="T28" s="48" t="s">
        <v>86</v>
      </c>
      <c r="U28" s="143"/>
    </row>
    <row r="29" spans="1:21" ht="78.650000000000006" customHeight="1" thickBot="1">
      <c r="A29" s="863"/>
      <c r="B29" s="50" t="s">
        <v>251</v>
      </c>
      <c r="C29" s="53" t="s">
        <v>252</v>
      </c>
      <c r="D29" s="50" t="s">
        <v>45</v>
      </c>
      <c r="E29" s="50" t="s">
        <v>224</v>
      </c>
      <c r="F29" s="50" t="s">
        <v>146</v>
      </c>
      <c r="G29" s="50" t="s">
        <v>86</v>
      </c>
      <c r="H29" s="51" t="s">
        <v>26</v>
      </c>
      <c r="I29" s="51" t="s">
        <v>52</v>
      </c>
      <c r="J29" s="51" t="s">
        <v>253</v>
      </c>
      <c r="K29" s="51" t="s">
        <v>148</v>
      </c>
      <c r="L29" s="52">
        <v>43344</v>
      </c>
      <c r="M29" s="51" t="s">
        <v>86</v>
      </c>
      <c r="N29" s="51" t="s">
        <v>57</v>
      </c>
      <c r="O29" s="51" t="s">
        <v>57</v>
      </c>
      <c r="P29" s="51" t="s">
        <v>90</v>
      </c>
      <c r="Q29" s="51" t="s">
        <v>91</v>
      </c>
      <c r="R29" s="52" t="s">
        <v>254</v>
      </c>
      <c r="S29" s="51" t="s">
        <v>93</v>
      </c>
      <c r="T29" s="51" t="s">
        <v>86</v>
      </c>
      <c r="U29" s="144"/>
    </row>
    <row r="30" spans="1:21" ht="75" customHeight="1">
      <c r="A30" s="862" t="s">
        <v>261</v>
      </c>
      <c r="B30" s="62" t="s">
        <v>262</v>
      </c>
      <c r="C30" s="62" t="s">
        <v>263</v>
      </c>
      <c r="D30" s="62" t="s">
        <v>45</v>
      </c>
      <c r="E30" s="62" t="s">
        <v>21</v>
      </c>
      <c r="F30" s="62">
        <v>1988</v>
      </c>
      <c r="G30" s="62" t="s">
        <v>86</v>
      </c>
      <c r="H30" s="63" t="s">
        <v>225</v>
      </c>
      <c r="I30" s="63">
        <v>73</v>
      </c>
      <c r="J30" s="64" t="s">
        <v>264</v>
      </c>
      <c r="K30" s="65" t="s">
        <v>265</v>
      </c>
      <c r="L30" s="66">
        <v>43344</v>
      </c>
      <c r="M30" s="63" t="s">
        <v>86</v>
      </c>
      <c r="N30" s="63" t="s">
        <v>31</v>
      </c>
      <c r="O30" s="63" t="s">
        <v>226</v>
      </c>
      <c r="P30" s="63" t="s">
        <v>90</v>
      </c>
      <c r="Q30" s="63" t="s">
        <v>91</v>
      </c>
      <c r="R30" s="63" t="s">
        <v>254</v>
      </c>
      <c r="S30" s="63" t="s">
        <v>93</v>
      </c>
      <c r="T30" s="63" t="s">
        <v>86</v>
      </c>
      <c r="U30" s="146"/>
    </row>
    <row r="31" spans="1:21" ht="84.65" customHeight="1" thickBot="1">
      <c r="A31" s="863"/>
      <c r="B31" s="67" t="s">
        <v>266</v>
      </c>
      <c r="C31" s="68" t="s">
        <v>263</v>
      </c>
      <c r="D31" s="67" t="s">
        <v>45</v>
      </c>
      <c r="E31" s="67" t="s">
        <v>224</v>
      </c>
      <c r="F31" s="67" t="s">
        <v>267</v>
      </c>
      <c r="G31" s="67" t="s">
        <v>86</v>
      </c>
      <c r="H31" s="68" t="s">
        <v>26</v>
      </c>
      <c r="I31" s="68" t="s">
        <v>52</v>
      </c>
      <c r="J31" s="68" t="s">
        <v>268</v>
      </c>
      <c r="K31" s="68" t="s">
        <v>148</v>
      </c>
      <c r="L31" s="69">
        <v>43344</v>
      </c>
      <c r="M31" s="68" t="s">
        <v>86</v>
      </c>
      <c r="N31" s="68" t="s">
        <v>259</v>
      </c>
      <c r="O31" s="68" t="s">
        <v>226</v>
      </c>
      <c r="P31" s="68" t="s">
        <v>90</v>
      </c>
      <c r="Q31" s="68" t="s">
        <v>269</v>
      </c>
      <c r="R31" s="68" t="s">
        <v>90</v>
      </c>
      <c r="S31" s="68" t="s">
        <v>93</v>
      </c>
      <c r="T31" s="68" t="s">
        <v>86</v>
      </c>
      <c r="U31" s="147"/>
    </row>
    <row r="32" spans="1:21" ht="101.15" customHeight="1" thickBot="1">
      <c r="A32" s="165" t="s">
        <v>517</v>
      </c>
      <c r="B32" s="62" t="s">
        <v>518</v>
      </c>
      <c r="C32" s="62" t="s">
        <v>519</v>
      </c>
      <c r="D32" s="62" t="s">
        <v>520</v>
      </c>
      <c r="E32" s="62" t="s">
        <v>21</v>
      </c>
      <c r="F32" s="62">
        <v>2016</v>
      </c>
      <c r="G32" s="62" t="s">
        <v>86</v>
      </c>
      <c r="H32" s="63" t="s">
        <v>26</v>
      </c>
      <c r="I32" s="63">
        <v>47</v>
      </c>
      <c r="J32" s="64" t="s">
        <v>804</v>
      </c>
      <c r="K32" s="65" t="s">
        <v>805</v>
      </c>
      <c r="L32" s="66">
        <v>43313</v>
      </c>
      <c r="M32" s="63" t="s">
        <v>86</v>
      </c>
      <c r="N32" s="63" t="s">
        <v>33</v>
      </c>
      <c r="O32" s="63" t="s">
        <v>89</v>
      </c>
      <c r="P32" s="63" t="s">
        <v>90</v>
      </c>
      <c r="Q32" s="63" t="s">
        <v>91</v>
      </c>
      <c r="R32" s="63" t="s">
        <v>806</v>
      </c>
      <c r="S32" s="63" t="s">
        <v>93</v>
      </c>
      <c r="T32" s="63" t="s">
        <v>86</v>
      </c>
      <c r="U32" s="146"/>
    </row>
    <row r="33" spans="1:21" ht="72" customHeight="1">
      <c r="A33" s="862" t="s">
        <v>523</v>
      </c>
      <c r="B33" s="46" t="s">
        <v>524</v>
      </c>
      <c r="C33" s="46" t="s">
        <v>525</v>
      </c>
      <c r="D33" s="46" t="s">
        <v>123</v>
      </c>
      <c r="E33" s="46" t="s">
        <v>116</v>
      </c>
      <c r="F33" s="46">
        <v>2007</v>
      </c>
      <c r="G33" s="46" t="s">
        <v>86</v>
      </c>
      <c r="H33" s="46" t="s">
        <v>26</v>
      </c>
      <c r="I33" s="46">
        <v>80</v>
      </c>
      <c r="J33" s="70" t="s">
        <v>526</v>
      </c>
      <c r="K33" s="70" t="s">
        <v>526</v>
      </c>
      <c r="L33" s="61">
        <v>43374</v>
      </c>
      <c r="M33" s="46" t="s">
        <v>86</v>
      </c>
      <c r="N33" s="46" t="s">
        <v>34</v>
      </c>
      <c r="O33" s="46" t="s">
        <v>89</v>
      </c>
      <c r="P33" s="46" t="s">
        <v>90</v>
      </c>
      <c r="Q33" s="46" t="s">
        <v>91</v>
      </c>
      <c r="R33" s="46" t="s">
        <v>527</v>
      </c>
      <c r="S33" s="46" t="s">
        <v>93</v>
      </c>
      <c r="T33" s="46" t="s">
        <v>86</v>
      </c>
      <c r="U33" s="148"/>
    </row>
    <row r="34" spans="1:21" ht="74.5" customHeight="1" thickBot="1">
      <c r="A34" s="863"/>
      <c r="B34" s="50" t="s">
        <v>528</v>
      </c>
      <c r="C34" s="50" t="s">
        <v>525</v>
      </c>
      <c r="D34" s="50" t="s">
        <v>123</v>
      </c>
      <c r="E34" s="50" t="s">
        <v>21</v>
      </c>
      <c r="F34" s="50">
        <v>2018</v>
      </c>
      <c r="G34" s="50" t="s">
        <v>86</v>
      </c>
      <c r="H34" s="50" t="s">
        <v>26</v>
      </c>
      <c r="I34" s="50">
        <v>80</v>
      </c>
      <c r="J34" s="50" t="s">
        <v>529</v>
      </c>
      <c r="K34" s="71" t="s">
        <v>417</v>
      </c>
      <c r="L34" s="72">
        <v>43374</v>
      </c>
      <c r="M34" s="50" t="s">
        <v>86</v>
      </c>
      <c r="N34" s="50" t="s">
        <v>34</v>
      </c>
      <c r="O34" s="50" t="s">
        <v>89</v>
      </c>
      <c r="P34" s="50" t="s">
        <v>90</v>
      </c>
      <c r="Q34" s="50" t="s">
        <v>91</v>
      </c>
      <c r="R34" s="50" t="s">
        <v>527</v>
      </c>
      <c r="S34" s="50" t="s">
        <v>93</v>
      </c>
      <c r="T34" s="50" t="s">
        <v>86</v>
      </c>
      <c r="U34" s="149"/>
    </row>
    <row r="35" spans="1:21" ht="66.650000000000006" customHeight="1">
      <c r="A35" s="862" t="s">
        <v>83</v>
      </c>
      <c r="B35" s="11" t="s">
        <v>84</v>
      </c>
      <c r="C35" s="11" t="s">
        <v>85</v>
      </c>
      <c r="D35" s="11" t="s">
        <v>45</v>
      </c>
      <c r="E35" s="11" t="s">
        <v>21</v>
      </c>
      <c r="F35" s="11">
        <v>2013</v>
      </c>
      <c r="G35" s="11" t="s">
        <v>86</v>
      </c>
      <c r="H35" s="11" t="s">
        <v>26</v>
      </c>
      <c r="I35" s="11">
        <v>36</v>
      </c>
      <c r="J35" s="11" t="s">
        <v>807</v>
      </c>
      <c r="K35" s="11" t="s">
        <v>808</v>
      </c>
      <c r="L35" s="73">
        <v>43221</v>
      </c>
      <c r="M35" s="11" t="s">
        <v>86</v>
      </c>
      <c r="N35" s="11" t="s">
        <v>34</v>
      </c>
      <c r="O35" s="11" t="s">
        <v>89</v>
      </c>
      <c r="P35" s="11" t="s">
        <v>90</v>
      </c>
      <c r="Q35" s="11" t="s">
        <v>91</v>
      </c>
      <c r="R35" s="73" t="s">
        <v>809</v>
      </c>
      <c r="S35" s="11" t="s">
        <v>93</v>
      </c>
      <c r="T35" s="11" t="s">
        <v>86</v>
      </c>
      <c r="U35" s="942" t="s">
        <v>810</v>
      </c>
    </row>
    <row r="36" spans="1:21" ht="82.4" customHeight="1" thickBot="1">
      <c r="A36" s="863"/>
      <c r="B36" s="14" t="s">
        <v>95</v>
      </c>
      <c r="C36" s="14" t="s">
        <v>85</v>
      </c>
      <c r="D36" s="14" t="s">
        <v>45</v>
      </c>
      <c r="E36" s="14" t="s">
        <v>21</v>
      </c>
      <c r="F36" s="14">
        <v>2019</v>
      </c>
      <c r="G36" s="14" t="s">
        <v>86</v>
      </c>
      <c r="H36" s="14" t="s">
        <v>101</v>
      </c>
      <c r="I36" s="14">
        <v>30</v>
      </c>
      <c r="J36" s="14">
        <v>0</v>
      </c>
      <c r="K36" s="14" t="s">
        <v>811</v>
      </c>
      <c r="L36" s="14" t="s">
        <v>812</v>
      </c>
      <c r="M36" s="14" t="s">
        <v>86</v>
      </c>
      <c r="N36" s="14" t="s">
        <v>34</v>
      </c>
      <c r="O36" s="14" t="s">
        <v>89</v>
      </c>
      <c r="P36" s="14" t="s">
        <v>90</v>
      </c>
      <c r="Q36" s="14" t="s">
        <v>91</v>
      </c>
      <c r="R36" s="14" t="s">
        <v>809</v>
      </c>
      <c r="S36" s="14" t="s">
        <v>93</v>
      </c>
      <c r="T36" s="14" t="s">
        <v>86</v>
      </c>
      <c r="U36" s="943"/>
    </row>
    <row r="37" spans="1:21" s="75" customFormat="1" ht="80.25" customHeight="1" thickBot="1">
      <c r="A37" s="165" t="s">
        <v>98</v>
      </c>
      <c r="B37" s="74" t="s">
        <v>99</v>
      </c>
      <c r="C37" s="74" t="s">
        <v>100</v>
      </c>
      <c r="D37" s="74" t="s">
        <v>45</v>
      </c>
      <c r="E37" s="74" t="s">
        <v>21</v>
      </c>
      <c r="F37" s="74">
        <v>2006</v>
      </c>
      <c r="G37" s="74" t="s">
        <v>86</v>
      </c>
      <c r="H37" s="74" t="s">
        <v>101</v>
      </c>
      <c r="I37" s="74">
        <v>40</v>
      </c>
      <c r="J37" s="74" t="s">
        <v>813</v>
      </c>
      <c r="K37" s="74" t="s">
        <v>814</v>
      </c>
      <c r="L37" s="208">
        <v>43678</v>
      </c>
      <c r="M37" s="74" t="s">
        <v>86</v>
      </c>
      <c r="N37" s="74" t="s">
        <v>35</v>
      </c>
      <c r="O37" s="74" t="s">
        <v>89</v>
      </c>
      <c r="P37" s="74" t="s">
        <v>90</v>
      </c>
      <c r="Q37" s="74" t="s">
        <v>91</v>
      </c>
      <c r="R37" s="74" t="s">
        <v>815</v>
      </c>
      <c r="S37" s="74" t="s">
        <v>93</v>
      </c>
      <c r="T37" s="74" t="s">
        <v>86</v>
      </c>
      <c r="U37" s="150"/>
    </row>
    <row r="38" spans="1:21" ht="59.5" thickBot="1">
      <c r="A38" s="874" t="s">
        <v>205</v>
      </c>
      <c r="B38" s="76" t="s">
        <v>206</v>
      </c>
      <c r="C38" s="77" t="s">
        <v>207</v>
      </c>
      <c r="D38" s="78" t="s">
        <v>208</v>
      </c>
      <c r="E38" s="78" t="s">
        <v>209</v>
      </c>
      <c r="F38" s="79">
        <v>1995</v>
      </c>
      <c r="G38" s="78" t="s">
        <v>210</v>
      </c>
      <c r="H38" s="78" t="s">
        <v>124</v>
      </c>
      <c r="I38" s="80">
        <v>36.890243902439025</v>
      </c>
      <c r="J38" s="78" t="s">
        <v>211</v>
      </c>
      <c r="K38" s="78" t="s">
        <v>148</v>
      </c>
      <c r="L38" s="288">
        <v>43497</v>
      </c>
      <c r="M38" s="78" t="s">
        <v>210</v>
      </c>
      <c r="N38" s="81" t="s">
        <v>31</v>
      </c>
      <c r="O38" s="81" t="s">
        <v>111</v>
      </c>
      <c r="P38" s="81" t="s">
        <v>90</v>
      </c>
      <c r="Q38" s="78" t="s">
        <v>212</v>
      </c>
      <c r="R38" s="78" t="s">
        <v>90</v>
      </c>
      <c r="S38" s="78" t="s">
        <v>93</v>
      </c>
      <c r="T38" s="78" t="s">
        <v>86</v>
      </c>
      <c r="U38" s="151" t="s">
        <v>816</v>
      </c>
    </row>
    <row r="39" spans="1:21" ht="59">
      <c r="A39" s="875"/>
      <c r="B39" s="82" t="s">
        <v>214</v>
      </c>
      <c r="C39" s="83" t="s">
        <v>207</v>
      </c>
      <c r="D39" s="83" t="s">
        <v>208</v>
      </c>
      <c r="E39" s="83" t="s">
        <v>215</v>
      </c>
      <c r="F39" s="84">
        <v>1988</v>
      </c>
      <c r="G39" s="83" t="s">
        <v>210</v>
      </c>
      <c r="H39" s="83" t="s">
        <v>216</v>
      </c>
      <c r="I39" s="85">
        <v>42.987804878048784</v>
      </c>
      <c r="J39" s="83" t="s">
        <v>217</v>
      </c>
      <c r="K39" s="83" t="s">
        <v>148</v>
      </c>
      <c r="L39" s="289">
        <v>43497</v>
      </c>
      <c r="M39" s="83" t="s">
        <v>210</v>
      </c>
      <c r="N39" s="86" t="s">
        <v>31</v>
      </c>
      <c r="O39" s="86" t="s">
        <v>111</v>
      </c>
      <c r="P39" s="86" t="s">
        <v>90</v>
      </c>
      <c r="Q39" s="83" t="s">
        <v>212</v>
      </c>
      <c r="R39" s="83" t="s">
        <v>90</v>
      </c>
      <c r="S39" s="83" t="s">
        <v>93</v>
      </c>
      <c r="T39" s="83" t="s">
        <v>86</v>
      </c>
      <c r="U39" s="152" t="s">
        <v>816</v>
      </c>
    </row>
    <row r="40" spans="1:21" ht="59.5" thickBot="1">
      <c r="A40" s="876"/>
      <c r="B40" s="87" t="s">
        <v>218</v>
      </c>
      <c r="C40" s="87" t="s">
        <v>219</v>
      </c>
      <c r="D40" s="87" t="s">
        <v>208</v>
      </c>
      <c r="E40" s="87" t="s">
        <v>209</v>
      </c>
      <c r="F40" s="88">
        <v>1998</v>
      </c>
      <c r="G40" s="87" t="s">
        <v>210</v>
      </c>
      <c r="H40" s="87" t="s">
        <v>124</v>
      </c>
      <c r="I40" s="89">
        <v>15.24390243902439</v>
      </c>
      <c r="J40" s="87" t="s">
        <v>220</v>
      </c>
      <c r="K40" s="87" t="s">
        <v>148</v>
      </c>
      <c r="L40" s="290">
        <v>43497</v>
      </c>
      <c r="M40" s="87" t="s">
        <v>210</v>
      </c>
      <c r="N40" s="90" t="s">
        <v>31</v>
      </c>
      <c r="O40" s="90" t="s">
        <v>111</v>
      </c>
      <c r="P40" s="90" t="s">
        <v>90</v>
      </c>
      <c r="Q40" s="87" t="s">
        <v>212</v>
      </c>
      <c r="R40" s="87" t="s">
        <v>90</v>
      </c>
      <c r="S40" s="87" t="s">
        <v>93</v>
      </c>
      <c r="T40" s="87" t="s">
        <v>86</v>
      </c>
      <c r="U40" s="153" t="s">
        <v>816</v>
      </c>
    </row>
    <row r="41" spans="1:21" ht="118">
      <c r="A41" s="874" t="s">
        <v>431</v>
      </c>
      <c r="B41" s="91" t="s">
        <v>432</v>
      </c>
      <c r="C41" s="92" t="s">
        <v>433</v>
      </c>
      <c r="D41" s="93" t="s">
        <v>208</v>
      </c>
      <c r="E41" s="93" t="s">
        <v>215</v>
      </c>
      <c r="F41" s="93">
        <v>1998</v>
      </c>
      <c r="G41" s="93" t="s">
        <v>210</v>
      </c>
      <c r="H41" s="93" t="s">
        <v>434</v>
      </c>
      <c r="I41" s="93" t="s">
        <v>435</v>
      </c>
      <c r="J41" s="93" t="s">
        <v>436</v>
      </c>
      <c r="K41" s="93" t="s">
        <v>148</v>
      </c>
      <c r="L41" s="93">
        <v>2018</v>
      </c>
      <c r="M41" s="93" t="s">
        <v>210</v>
      </c>
      <c r="N41" s="93" t="s">
        <v>31</v>
      </c>
      <c r="O41" s="93" t="s">
        <v>89</v>
      </c>
      <c r="P41" s="93" t="s">
        <v>90</v>
      </c>
      <c r="Q41" s="93" t="s">
        <v>212</v>
      </c>
      <c r="R41" s="93" t="s">
        <v>90</v>
      </c>
      <c r="S41" s="93" t="s">
        <v>93</v>
      </c>
      <c r="T41" s="93" t="s">
        <v>86</v>
      </c>
      <c r="U41" s="154" t="s">
        <v>817</v>
      </c>
    </row>
    <row r="42" spans="1:21" ht="118">
      <c r="A42" s="875"/>
      <c r="B42" s="94" t="s">
        <v>440</v>
      </c>
      <c r="C42" s="95" t="s">
        <v>441</v>
      </c>
      <c r="D42" s="95" t="s">
        <v>208</v>
      </c>
      <c r="E42" s="95" t="s">
        <v>47</v>
      </c>
      <c r="F42" s="95">
        <v>1998</v>
      </c>
      <c r="G42" s="95" t="s">
        <v>210</v>
      </c>
      <c r="H42" s="95" t="s">
        <v>25</v>
      </c>
      <c r="I42" s="95" t="s">
        <v>442</v>
      </c>
      <c r="J42" s="96" t="s">
        <v>443</v>
      </c>
      <c r="K42" s="95" t="s">
        <v>148</v>
      </c>
      <c r="L42" s="95">
        <v>2018</v>
      </c>
      <c r="M42" s="95" t="s">
        <v>210</v>
      </c>
      <c r="N42" s="95" t="s">
        <v>31</v>
      </c>
      <c r="O42" s="95" t="s">
        <v>89</v>
      </c>
      <c r="P42" s="95" t="s">
        <v>90</v>
      </c>
      <c r="Q42" s="95" t="s">
        <v>212</v>
      </c>
      <c r="R42" s="95" t="s">
        <v>90</v>
      </c>
      <c r="S42" s="95" t="s">
        <v>93</v>
      </c>
      <c r="T42" s="95" t="s">
        <v>86</v>
      </c>
      <c r="U42" s="155" t="s">
        <v>817</v>
      </c>
    </row>
    <row r="43" spans="1:21" ht="118.5" thickBot="1">
      <c r="A43" s="876"/>
      <c r="B43" s="97" t="s">
        <v>444</v>
      </c>
      <c r="C43" s="98" t="s">
        <v>433</v>
      </c>
      <c r="D43" s="98" t="s">
        <v>208</v>
      </c>
      <c r="E43" s="98" t="s">
        <v>47</v>
      </c>
      <c r="F43" s="98">
        <v>2009</v>
      </c>
      <c r="G43" s="98" t="s">
        <v>210</v>
      </c>
      <c r="H43" s="98" t="s">
        <v>25</v>
      </c>
      <c r="I43" s="98">
        <v>1.5</v>
      </c>
      <c r="J43" s="99" t="s">
        <v>445</v>
      </c>
      <c r="K43" s="98" t="s">
        <v>148</v>
      </c>
      <c r="L43" s="98">
        <v>2018</v>
      </c>
      <c r="M43" s="98" t="s">
        <v>210</v>
      </c>
      <c r="N43" s="98" t="s">
        <v>31</v>
      </c>
      <c r="O43" s="98" t="s">
        <v>89</v>
      </c>
      <c r="P43" s="98" t="s">
        <v>90</v>
      </c>
      <c r="Q43" s="98" t="s">
        <v>212</v>
      </c>
      <c r="R43" s="98" t="s">
        <v>90</v>
      </c>
      <c r="S43" s="98" t="s">
        <v>93</v>
      </c>
      <c r="T43" s="98" t="s">
        <v>86</v>
      </c>
      <c r="U43" s="156" t="s">
        <v>818</v>
      </c>
    </row>
    <row r="44" spans="1:21" ht="118.5" thickBot="1">
      <c r="A44" s="166" t="s">
        <v>447</v>
      </c>
      <c r="B44" s="100" t="s">
        <v>448</v>
      </c>
      <c r="C44" s="101" t="s">
        <v>449</v>
      </c>
      <c r="D44" s="102" t="s">
        <v>208</v>
      </c>
      <c r="E44" s="102" t="s">
        <v>450</v>
      </c>
      <c r="F44" s="102">
        <v>1984</v>
      </c>
      <c r="G44" s="102" t="s">
        <v>210</v>
      </c>
      <c r="H44" s="102" t="s">
        <v>451</v>
      </c>
      <c r="I44" s="102" t="s">
        <v>452</v>
      </c>
      <c r="J44" s="291" t="s">
        <v>453</v>
      </c>
      <c r="K44" s="102" t="s">
        <v>148</v>
      </c>
      <c r="L44" s="102">
        <v>2018</v>
      </c>
      <c r="M44" s="102" t="s">
        <v>210</v>
      </c>
      <c r="N44" s="102" t="s">
        <v>819</v>
      </c>
      <c r="O44" s="102" t="s">
        <v>89</v>
      </c>
      <c r="P44" s="102" t="s">
        <v>90</v>
      </c>
      <c r="Q44" s="102" t="s">
        <v>212</v>
      </c>
      <c r="R44" s="102" t="s">
        <v>454</v>
      </c>
      <c r="S44" s="102" t="s">
        <v>93</v>
      </c>
      <c r="T44" s="102" t="s">
        <v>86</v>
      </c>
      <c r="U44" s="157" t="s">
        <v>820</v>
      </c>
    </row>
    <row r="45" spans="1:21" ht="59">
      <c r="A45" s="874" t="s">
        <v>456</v>
      </c>
      <c r="B45" s="100" t="s">
        <v>457</v>
      </c>
      <c r="C45" s="101" t="s">
        <v>458</v>
      </c>
      <c r="D45" s="102" t="s">
        <v>459</v>
      </c>
      <c r="E45" s="102" t="s">
        <v>22</v>
      </c>
      <c r="F45" s="102" t="s">
        <v>460</v>
      </c>
      <c r="G45" s="102" t="s">
        <v>57</v>
      </c>
      <c r="H45" s="102" t="s">
        <v>821</v>
      </c>
      <c r="I45" s="103">
        <v>8.536585365853659</v>
      </c>
      <c r="J45" s="102" t="s">
        <v>461</v>
      </c>
      <c r="K45" s="102" t="s">
        <v>148</v>
      </c>
      <c r="L45" s="102" t="s">
        <v>149</v>
      </c>
      <c r="M45" s="102" t="s">
        <v>90</v>
      </c>
      <c r="N45" s="102" t="s">
        <v>33</v>
      </c>
      <c r="O45" s="102" t="s">
        <v>89</v>
      </c>
      <c r="P45" s="102" t="s">
        <v>90</v>
      </c>
      <c r="Q45" s="102" t="s">
        <v>212</v>
      </c>
      <c r="R45" s="102" t="s">
        <v>90</v>
      </c>
      <c r="S45" s="102" t="s">
        <v>424</v>
      </c>
      <c r="T45" s="102" t="s">
        <v>86</v>
      </c>
      <c r="U45" s="157" t="s">
        <v>822</v>
      </c>
    </row>
    <row r="46" spans="1:21" ht="89" thickBot="1">
      <c r="A46" s="876"/>
      <c r="B46" s="97" t="s">
        <v>823</v>
      </c>
      <c r="C46" s="104" t="s">
        <v>458</v>
      </c>
      <c r="D46" s="98" t="s">
        <v>459</v>
      </c>
      <c r="E46" s="98" t="s">
        <v>465</v>
      </c>
      <c r="F46" s="98">
        <v>1956</v>
      </c>
      <c r="G46" s="98" t="s">
        <v>57</v>
      </c>
      <c r="H46" s="98" t="s">
        <v>821</v>
      </c>
      <c r="I46" s="105">
        <v>21.341463414634148</v>
      </c>
      <c r="J46" s="98" t="s">
        <v>466</v>
      </c>
      <c r="K46" s="98" t="s">
        <v>148</v>
      </c>
      <c r="L46" s="98">
        <v>2017</v>
      </c>
      <c r="M46" s="98" t="s">
        <v>90</v>
      </c>
      <c r="N46" s="98" t="s">
        <v>33</v>
      </c>
      <c r="O46" s="98" t="s">
        <v>89</v>
      </c>
      <c r="P46" s="98" t="s">
        <v>90</v>
      </c>
      <c r="Q46" s="98" t="s">
        <v>212</v>
      </c>
      <c r="R46" s="98" t="s">
        <v>90</v>
      </c>
      <c r="S46" s="98" t="s">
        <v>424</v>
      </c>
      <c r="T46" s="98" t="s">
        <v>86</v>
      </c>
      <c r="U46" s="156" t="s">
        <v>824</v>
      </c>
    </row>
    <row r="47" spans="1:21" ht="118.5" thickBot="1">
      <c r="A47" s="166" t="s">
        <v>825</v>
      </c>
      <c r="B47" s="106" t="s">
        <v>469</v>
      </c>
      <c r="C47" s="107" t="s">
        <v>470</v>
      </c>
      <c r="D47" s="108" t="s">
        <v>115</v>
      </c>
      <c r="E47" s="109" t="s">
        <v>47</v>
      </c>
      <c r="F47" s="108">
        <v>1989</v>
      </c>
      <c r="G47" s="110" t="s">
        <v>86</v>
      </c>
      <c r="H47" s="109" t="s">
        <v>826</v>
      </c>
      <c r="I47" s="110">
        <v>47.256097560975611</v>
      </c>
      <c r="J47" s="110" t="s">
        <v>471</v>
      </c>
      <c r="K47" s="110" t="s">
        <v>827</v>
      </c>
      <c r="L47" s="109" t="s">
        <v>828</v>
      </c>
      <c r="M47" s="109" t="s">
        <v>86</v>
      </c>
      <c r="N47" s="109" t="s">
        <v>31</v>
      </c>
      <c r="O47" s="108" t="s">
        <v>89</v>
      </c>
      <c r="P47" s="108" t="s">
        <v>90</v>
      </c>
      <c r="Q47" s="108" t="s">
        <v>212</v>
      </c>
      <c r="R47" s="108" t="s">
        <v>90</v>
      </c>
      <c r="S47" s="108" t="s">
        <v>93</v>
      </c>
      <c r="T47" s="111" t="s">
        <v>86</v>
      </c>
      <c r="U47" s="158" t="s">
        <v>472</v>
      </c>
    </row>
    <row r="48" spans="1:21" ht="88.5">
      <c r="A48" s="874" t="s">
        <v>473</v>
      </c>
      <c r="B48" s="91" t="s">
        <v>474</v>
      </c>
      <c r="C48" s="92" t="s">
        <v>475</v>
      </c>
      <c r="D48" s="93" t="s">
        <v>115</v>
      </c>
      <c r="E48" s="93" t="s">
        <v>47</v>
      </c>
      <c r="F48" s="93">
        <v>1999</v>
      </c>
      <c r="G48" s="93" t="s">
        <v>86</v>
      </c>
      <c r="H48" s="93" t="s">
        <v>124</v>
      </c>
      <c r="I48" s="112">
        <v>28.963414634146343</v>
      </c>
      <c r="J48" s="93" t="s">
        <v>476</v>
      </c>
      <c r="K48" s="93" t="s">
        <v>827</v>
      </c>
      <c r="L48" s="93" t="s">
        <v>829</v>
      </c>
      <c r="M48" s="93" t="s">
        <v>86</v>
      </c>
      <c r="N48" s="93" t="s">
        <v>33</v>
      </c>
      <c r="O48" s="93" t="s">
        <v>89</v>
      </c>
      <c r="P48" s="93" t="s">
        <v>90</v>
      </c>
      <c r="Q48" s="93" t="s">
        <v>212</v>
      </c>
      <c r="R48" s="93" t="s">
        <v>90</v>
      </c>
      <c r="S48" s="93" t="s">
        <v>93</v>
      </c>
      <c r="T48" s="93" t="s">
        <v>86</v>
      </c>
      <c r="U48" s="154"/>
    </row>
    <row r="49" spans="1:21" ht="88.5">
      <c r="A49" s="875"/>
      <c r="B49" s="94" t="s">
        <v>477</v>
      </c>
      <c r="C49" s="95" t="s">
        <v>475</v>
      </c>
      <c r="D49" s="95" t="s">
        <v>115</v>
      </c>
      <c r="E49" s="95" t="s">
        <v>830</v>
      </c>
      <c r="F49" s="95">
        <v>1988</v>
      </c>
      <c r="G49" s="95" t="s">
        <v>86</v>
      </c>
      <c r="H49" s="95" t="s">
        <v>831</v>
      </c>
      <c r="I49" s="113">
        <v>22.865853658536587</v>
      </c>
      <c r="J49" s="95" t="s">
        <v>478</v>
      </c>
      <c r="K49" s="95" t="s">
        <v>827</v>
      </c>
      <c r="L49" s="95" t="s">
        <v>829</v>
      </c>
      <c r="M49" s="95" t="s">
        <v>90</v>
      </c>
      <c r="N49" s="95" t="s">
        <v>33</v>
      </c>
      <c r="O49" s="95" t="s">
        <v>89</v>
      </c>
      <c r="P49" s="95" t="s">
        <v>90</v>
      </c>
      <c r="Q49" s="95" t="s">
        <v>212</v>
      </c>
      <c r="R49" s="95" t="s">
        <v>90</v>
      </c>
      <c r="S49" s="95" t="s">
        <v>424</v>
      </c>
      <c r="T49" s="95" t="s">
        <v>86</v>
      </c>
      <c r="U49" s="155" t="s">
        <v>832</v>
      </c>
    </row>
    <row r="50" spans="1:21" ht="88.5">
      <c r="A50" s="875"/>
      <c r="B50" s="82" t="s">
        <v>833</v>
      </c>
      <c r="C50" s="83" t="s">
        <v>475</v>
      </c>
      <c r="D50" s="83" t="s">
        <v>115</v>
      </c>
      <c r="E50" s="83" t="s">
        <v>224</v>
      </c>
      <c r="F50" s="83" t="s">
        <v>149</v>
      </c>
      <c r="G50" s="83" t="s">
        <v>86</v>
      </c>
      <c r="H50" s="83" t="s">
        <v>25</v>
      </c>
      <c r="I50" s="83" t="s">
        <v>224</v>
      </c>
      <c r="J50" s="83" t="s">
        <v>151</v>
      </c>
      <c r="K50" s="83" t="s">
        <v>834</v>
      </c>
      <c r="L50" s="83" t="s">
        <v>835</v>
      </c>
      <c r="M50" s="83" t="s">
        <v>90</v>
      </c>
      <c r="N50" s="83" t="s">
        <v>31</v>
      </c>
      <c r="O50" s="83" t="s">
        <v>89</v>
      </c>
      <c r="P50" s="83" t="s">
        <v>90</v>
      </c>
      <c r="Q50" s="83" t="s">
        <v>212</v>
      </c>
      <c r="R50" s="83" t="s">
        <v>90</v>
      </c>
      <c r="S50" s="83" t="s">
        <v>424</v>
      </c>
      <c r="T50" s="83" t="s">
        <v>86</v>
      </c>
      <c r="U50" s="152" t="s">
        <v>836</v>
      </c>
    </row>
    <row r="51" spans="1:21" ht="89" thickBot="1">
      <c r="A51" s="876"/>
      <c r="B51" s="114" t="s">
        <v>482</v>
      </c>
      <c r="C51" s="87" t="s">
        <v>475</v>
      </c>
      <c r="D51" s="87" t="s">
        <v>115</v>
      </c>
      <c r="E51" s="87" t="s">
        <v>224</v>
      </c>
      <c r="F51" s="87" t="s">
        <v>149</v>
      </c>
      <c r="G51" s="87" t="s">
        <v>86</v>
      </c>
      <c r="H51" s="87" t="s">
        <v>124</v>
      </c>
      <c r="I51" s="87" t="s">
        <v>224</v>
      </c>
      <c r="J51" s="87" t="s">
        <v>151</v>
      </c>
      <c r="K51" s="87" t="s">
        <v>834</v>
      </c>
      <c r="L51" s="87" t="s">
        <v>835</v>
      </c>
      <c r="M51" s="87" t="s">
        <v>90</v>
      </c>
      <c r="N51" s="87" t="s">
        <v>31</v>
      </c>
      <c r="O51" s="87" t="s">
        <v>89</v>
      </c>
      <c r="P51" s="87" t="s">
        <v>90</v>
      </c>
      <c r="Q51" s="87" t="s">
        <v>212</v>
      </c>
      <c r="R51" s="87" t="s">
        <v>90</v>
      </c>
      <c r="S51" s="87" t="s">
        <v>424</v>
      </c>
      <c r="T51" s="87" t="s">
        <v>86</v>
      </c>
      <c r="U51" s="153" t="s">
        <v>836</v>
      </c>
    </row>
    <row r="52" spans="1:21" ht="118.5" thickBot="1">
      <c r="A52" s="166" t="s">
        <v>483</v>
      </c>
      <c r="B52" s="115" t="s">
        <v>484</v>
      </c>
      <c r="C52" s="116" t="s">
        <v>485</v>
      </c>
      <c r="D52" s="117" t="s">
        <v>115</v>
      </c>
      <c r="E52" s="117" t="s">
        <v>486</v>
      </c>
      <c r="F52" s="117" t="s">
        <v>837</v>
      </c>
      <c r="G52" s="117" t="s">
        <v>86</v>
      </c>
      <c r="H52" s="117" t="s">
        <v>487</v>
      </c>
      <c r="I52" s="118">
        <v>28.963414634146343</v>
      </c>
      <c r="J52" s="118" t="s">
        <v>838</v>
      </c>
      <c r="K52" s="117" t="s">
        <v>827</v>
      </c>
      <c r="L52" s="117" t="s">
        <v>839</v>
      </c>
      <c r="M52" s="117" t="s">
        <v>86</v>
      </c>
      <c r="N52" s="117" t="s">
        <v>33</v>
      </c>
      <c r="O52" s="117" t="s">
        <v>89</v>
      </c>
      <c r="P52" s="117" t="s">
        <v>90</v>
      </c>
      <c r="Q52" s="117" t="s">
        <v>212</v>
      </c>
      <c r="R52" s="117" t="s">
        <v>90</v>
      </c>
      <c r="S52" s="117" t="s">
        <v>93</v>
      </c>
      <c r="T52" s="117" t="s">
        <v>86</v>
      </c>
      <c r="U52" s="159"/>
    </row>
    <row r="53" spans="1:21" ht="177">
      <c r="A53" s="895" t="s">
        <v>489</v>
      </c>
      <c r="B53" s="119" t="s">
        <v>490</v>
      </c>
      <c r="C53" s="120" t="s">
        <v>491</v>
      </c>
      <c r="D53" s="119" t="s">
        <v>115</v>
      </c>
      <c r="E53" s="119" t="s">
        <v>492</v>
      </c>
      <c r="F53" s="119" t="s">
        <v>840</v>
      </c>
      <c r="G53" s="119" t="s">
        <v>86</v>
      </c>
      <c r="H53" s="119" t="s">
        <v>53</v>
      </c>
      <c r="I53" s="119">
        <v>9</v>
      </c>
      <c r="J53" s="121" t="s">
        <v>493</v>
      </c>
      <c r="K53" s="119" t="s">
        <v>827</v>
      </c>
      <c r="L53" s="119" t="s">
        <v>841</v>
      </c>
      <c r="M53" s="119" t="s">
        <v>86</v>
      </c>
      <c r="N53" s="119" t="s">
        <v>149</v>
      </c>
      <c r="O53" s="119" t="s">
        <v>150</v>
      </c>
      <c r="P53" s="119" t="s">
        <v>90</v>
      </c>
      <c r="Q53" s="119" t="s">
        <v>212</v>
      </c>
      <c r="R53" s="119" t="s">
        <v>90</v>
      </c>
      <c r="S53" s="119" t="s">
        <v>424</v>
      </c>
      <c r="T53" s="119" t="s">
        <v>86</v>
      </c>
      <c r="U53" s="160" t="s">
        <v>842</v>
      </c>
    </row>
    <row r="54" spans="1:21" ht="177.5" thickBot="1">
      <c r="A54" s="896"/>
      <c r="B54" s="122" t="s">
        <v>496</v>
      </c>
      <c r="C54" s="123" t="s">
        <v>491</v>
      </c>
      <c r="D54" s="123" t="s">
        <v>115</v>
      </c>
      <c r="E54" s="123" t="s">
        <v>497</v>
      </c>
      <c r="F54" s="123">
        <v>1981</v>
      </c>
      <c r="G54" s="123" t="s">
        <v>86</v>
      </c>
      <c r="H54" s="123" t="s">
        <v>498</v>
      </c>
      <c r="I54" s="123" t="s">
        <v>148</v>
      </c>
      <c r="J54" s="124" t="s">
        <v>499</v>
      </c>
      <c r="K54" s="123" t="s">
        <v>827</v>
      </c>
      <c r="L54" s="123" t="s">
        <v>841</v>
      </c>
      <c r="M54" s="123" t="s">
        <v>86</v>
      </c>
      <c r="N54" s="123" t="s">
        <v>149</v>
      </c>
      <c r="O54" s="123" t="s">
        <v>150</v>
      </c>
      <c r="P54" s="123" t="s">
        <v>90</v>
      </c>
      <c r="Q54" s="123" t="s">
        <v>212</v>
      </c>
      <c r="R54" s="123" t="s">
        <v>90</v>
      </c>
      <c r="S54" s="123" t="s">
        <v>424</v>
      </c>
      <c r="T54" s="123" t="s">
        <v>86</v>
      </c>
      <c r="U54" s="161" t="s">
        <v>842</v>
      </c>
    </row>
    <row r="55" spans="1:21" ht="118">
      <c r="A55" s="895" t="s">
        <v>500</v>
      </c>
      <c r="B55" s="125" t="s">
        <v>501</v>
      </c>
      <c r="C55" s="126" t="s">
        <v>502</v>
      </c>
      <c r="D55" s="127" t="s">
        <v>115</v>
      </c>
      <c r="E55" s="127" t="s">
        <v>503</v>
      </c>
      <c r="F55" s="127">
        <v>1945</v>
      </c>
      <c r="G55" s="127" t="s">
        <v>86</v>
      </c>
      <c r="H55" s="127" t="s">
        <v>843</v>
      </c>
      <c r="I55" s="127">
        <v>15</v>
      </c>
      <c r="J55" s="128" t="s">
        <v>504</v>
      </c>
      <c r="K55" s="127" t="s">
        <v>148</v>
      </c>
      <c r="L55" s="295">
        <v>43344</v>
      </c>
      <c r="M55" s="127" t="s">
        <v>86</v>
      </c>
      <c r="N55" s="125" t="s">
        <v>149</v>
      </c>
      <c r="O55" s="127" t="s">
        <v>150</v>
      </c>
      <c r="P55" s="127" t="s">
        <v>90</v>
      </c>
      <c r="Q55" s="127" t="s">
        <v>276</v>
      </c>
      <c r="R55" s="127" t="s">
        <v>90</v>
      </c>
      <c r="S55" s="127" t="s">
        <v>93</v>
      </c>
      <c r="T55" s="127" t="s">
        <v>86</v>
      </c>
      <c r="U55" s="162" t="s">
        <v>844</v>
      </c>
    </row>
    <row r="56" spans="1:21" ht="118.5" thickBot="1">
      <c r="A56" s="897"/>
      <c r="B56" s="129" t="s">
        <v>506</v>
      </c>
      <c r="C56" s="130" t="s">
        <v>502</v>
      </c>
      <c r="D56" s="130" t="s">
        <v>115</v>
      </c>
      <c r="E56" s="130" t="s">
        <v>503</v>
      </c>
      <c r="F56" s="130" t="s">
        <v>507</v>
      </c>
      <c r="G56" s="130" t="s">
        <v>86</v>
      </c>
      <c r="H56" s="130" t="s">
        <v>843</v>
      </c>
      <c r="I56" s="130">
        <v>20</v>
      </c>
      <c r="J56" s="131" t="s">
        <v>147</v>
      </c>
      <c r="K56" s="130" t="s">
        <v>148</v>
      </c>
      <c r="L56" s="296">
        <v>43344</v>
      </c>
      <c r="M56" s="130" t="s">
        <v>86</v>
      </c>
      <c r="N56" s="129" t="s">
        <v>149</v>
      </c>
      <c r="O56" s="130" t="s">
        <v>150</v>
      </c>
      <c r="P56" s="130" t="s">
        <v>90</v>
      </c>
      <c r="Q56" s="130" t="s">
        <v>276</v>
      </c>
      <c r="R56" s="130" t="s">
        <v>90</v>
      </c>
      <c r="S56" s="130" t="s">
        <v>93</v>
      </c>
      <c r="T56" s="130" t="s">
        <v>86</v>
      </c>
      <c r="U56" s="292" t="s">
        <v>844</v>
      </c>
    </row>
    <row r="57" spans="1:21" ht="147.5">
      <c r="A57" s="897"/>
      <c r="B57" s="132" t="s">
        <v>509</v>
      </c>
      <c r="C57" s="133" t="s">
        <v>502</v>
      </c>
      <c r="D57" s="133" t="s">
        <v>115</v>
      </c>
      <c r="E57" s="133" t="s">
        <v>503</v>
      </c>
      <c r="F57" s="133" t="s">
        <v>507</v>
      </c>
      <c r="G57" s="133" t="s">
        <v>86</v>
      </c>
      <c r="H57" s="133" t="s">
        <v>843</v>
      </c>
      <c r="I57" s="133">
        <v>15</v>
      </c>
      <c r="J57" s="128" t="s">
        <v>147</v>
      </c>
      <c r="K57" s="133" t="s">
        <v>148</v>
      </c>
      <c r="L57" s="297">
        <v>43344</v>
      </c>
      <c r="M57" s="133" t="s">
        <v>86</v>
      </c>
      <c r="N57" s="132" t="s">
        <v>149</v>
      </c>
      <c r="O57" s="133" t="s">
        <v>150</v>
      </c>
      <c r="P57" s="133" t="s">
        <v>90</v>
      </c>
      <c r="Q57" s="133" t="s">
        <v>276</v>
      </c>
      <c r="R57" s="133" t="s">
        <v>90</v>
      </c>
      <c r="S57" s="133" t="s">
        <v>93</v>
      </c>
      <c r="T57" s="133" t="s">
        <v>86</v>
      </c>
      <c r="U57" s="163" t="s">
        <v>845</v>
      </c>
    </row>
    <row r="58" spans="1:21" ht="118.5" thickBot="1">
      <c r="A58" s="897"/>
      <c r="B58" s="129" t="s">
        <v>510</v>
      </c>
      <c r="C58" s="130" t="s">
        <v>502</v>
      </c>
      <c r="D58" s="130" t="s">
        <v>115</v>
      </c>
      <c r="E58" s="130" t="s">
        <v>503</v>
      </c>
      <c r="F58" s="130">
        <v>1956</v>
      </c>
      <c r="G58" s="130" t="s">
        <v>86</v>
      </c>
      <c r="H58" s="130" t="s">
        <v>843</v>
      </c>
      <c r="I58" s="130">
        <v>15</v>
      </c>
      <c r="J58" s="131" t="s">
        <v>369</v>
      </c>
      <c r="K58" s="130" t="s">
        <v>148</v>
      </c>
      <c r="L58" s="296">
        <v>43344</v>
      </c>
      <c r="M58" s="130" t="s">
        <v>86</v>
      </c>
      <c r="N58" s="129" t="s">
        <v>149</v>
      </c>
      <c r="O58" s="130" t="s">
        <v>150</v>
      </c>
      <c r="P58" s="130" t="s">
        <v>90</v>
      </c>
      <c r="Q58" s="130" t="s">
        <v>276</v>
      </c>
      <c r="R58" s="130" t="s">
        <v>90</v>
      </c>
      <c r="S58" s="130" t="s">
        <v>93</v>
      </c>
      <c r="T58" s="130" t="s">
        <v>86</v>
      </c>
      <c r="U58" s="292" t="s">
        <v>844</v>
      </c>
    </row>
    <row r="59" spans="1:21" ht="88.5">
      <c r="A59" s="897"/>
      <c r="B59" s="132" t="s">
        <v>511</v>
      </c>
      <c r="C59" s="133" t="s">
        <v>502</v>
      </c>
      <c r="D59" s="133" t="s">
        <v>115</v>
      </c>
      <c r="E59" s="133" t="s">
        <v>503</v>
      </c>
      <c r="F59" s="133" t="s">
        <v>507</v>
      </c>
      <c r="G59" s="133" t="s">
        <v>86</v>
      </c>
      <c r="H59" s="133" t="s">
        <v>843</v>
      </c>
      <c r="I59" s="133">
        <v>30</v>
      </c>
      <c r="J59" s="134" t="s">
        <v>151</v>
      </c>
      <c r="K59" s="133" t="s">
        <v>148</v>
      </c>
      <c r="L59" s="297">
        <v>43344</v>
      </c>
      <c r="M59" s="133" t="s">
        <v>86</v>
      </c>
      <c r="N59" s="132" t="s">
        <v>149</v>
      </c>
      <c r="O59" s="133" t="s">
        <v>150</v>
      </c>
      <c r="P59" s="133" t="s">
        <v>90</v>
      </c>
      <c r="Q59" s="133" t="s">
        <v>276</v>
      </c>
      <c r="R59" s="133" t="s">
        <v>90</v>
      </c>
      <c r="S59" s="133" t="s">
        <v>93</v>
      </c>
      <c r="T59" s="133" t="s">
        <v>86</v>
      </c>
      <c r="U59" s="163" t="s">
        <v>846</v>
      </c>
    </row>
    <row r="60" spans="1:21" ht="148" thickBot="1">
      <c r="A60" s="897"/>
      <c r="B60" s="129" t="s">
        <v>513</v>
      </c>
      <c r="C60" s="135" t="s">
        <v>502</v>
      </c>
      <c r="D60" s="130" t="s">
        <v>115</v>
      </c>
      <c r="E60" s="130" t="s">
        <v>503</v>
      </c>
      <c r="F60" s="130">
        <v>1939</v>
      </c>
      <c r="G60" s="130" t="s">
        <v>86</v>
      </c>
      <c r="H60" s="130" t="s">
        <v>843</v>
      </c>
      <c r="I60" s="130">
        <v>13</v>
      </c>
      <c r="J60" s="130" t="s">
        <v>514</v>
      </c>
      <c r="K60" s="130" t="s">
        <v>148</v>
      </c>
      <c r="L60" s="296">
        <v>43344</v>
      </c>
      <c r="M60" s="130" t="s">
        <v>86</v>
      </c>
      <c r="N60" s="129" t="s">
        <v>149</v>
      </c>
      <c r="O60" s="130" t="s">
        <v>150</v>
      </c>
      <c r="P60" s="130" t="s">
        <v>90</v>
      </c>
      <c r="Q60" s="130" t="s">
        <v>276</v>
      </c>
      <c r="R60" s="130" t="s">
        <v>90</v>
      </c>
      <c r="S60" s="130" t="s">
        <v>93</v>
      </c>
      <c r="T60" s="130" t="s">
        <v>86</v>
      </c>
      <c r="U60" s="292" t="s">
        <v>845</v>
      </c>
    </row>
    <row r="61" spans="1:21" ht="118.5" thickBot="1">
      <c r="A61" s="896"/>
      <c r="B61" s="122" t="s">
        <v>515</v>
      </c>
      <c r="C61" s="123" t="s">
        <v>502</v>
      </c>
      <c r="D61" s="123" t="s">
        <v>115</v>
      </c>
      <c r="E61" s="123" t="s">
        <v>503</v>
      </c>
      <c r="F61" s="123">
        <v>1978</v>
      </c>
      <c r="G61" s="123" t="s">
        <v>86</v>
      </c>
      <c r="H61" s="123" t="s">
        <v>843</v>
      </c>
      <c r="I61" s="123">
        <v>30</v>
      </c>
      <c r="J61" s="124" t="s">
        <v>516</v>
      </c>
      <c r="K61" s="123" t="s">
        <v>148</v>
      </c>
      <c r="L61" s="123" t="s">
        <v>847</v>
      </c>
      <c r="M61" s="123" t="s">
        <v>86</v>
      </c>
      <c r="N61" s="123" t="s">
        <v>149</v>
      </c>
      <c r="O61" s="123" t="s">
        <v>150</v>
      </c>
      <c r="P61" s="123" t="s">
        <v>90</v>
      </c>
      <c r="Q61" s="123" t="s">
        <v>276</v>
      </c>
      <c r="R61" s="123" t="s">
        <v>90</v>
      </c>
      <c r="S61" s="123" t="s">
        <v>93</v>
      </c>
      <c r="T61" s="123" t="s">
        <v>86</v>
      </c>
      <c r="U61" s="294" t="s">
        <v>844</v>
      </c>
    </row>
    <row r="62" spans="1:21" ht="30">
      <c r="A62" s="167"/>
    </row>
    <row r="63" spans="1:21" ht="30">
      <c r="A63" s="167" t="s">
        <v>551</v>
      </c>
    </row>
    <row r="64" spans="1:21">
      <c r="A64" s="10" t="s">
        <v>552</v>
      </c>
    </row>
    <row r="65" spans="1:16">
      <c r="A65" s="10" t="s">
        <v>848</v>
      </c>
    </row>
    <row r="66" spans="1:16">
      <c r="A66" s="10" t="s">
        <v>849</v>
      </c>
    </row>
    <row r="70" spans="1:16">
      <c r="D70" s="944" t="s">
        <v>18</v>
      </c>
      <c r="E70" s="945"/>
      <c r="F70" s="946"/>
      <c r="G70" s="944" t="s">
        <v>554</v>
      </c>
      <c r="H70" s="945"/>
      <c r="I70" s="945"/>
      <c r="J70" s="945"/>
      <c r="K70" s="204"/>
      <c r="L70" s="205"/>
      <c r="M70" s="205"/>
      <c r="N70" s="205"/>
      <c r="O70" s="205"/>
      <c r="P70" s="206"/>
    </row>
    <row r="71" spans="1:16" ht="30">
      <c r="A71" s="167" t="s">
        <v>850</v>
      </c>
      <c r="D71" s="196" t="s">
        <v>21</v>
      </c>
      <c r="E71" s="193" t="s">
        <v>47</v>
      </c>
      <c r="F71" s="197" t="s">
        <v>23</v>
      </c>
      <c r="G71" s="196" t="s">
        <v>25</v>
      </c>
      <c r="H71" s="193" t="s">
        <v>26</v>
      </c>
      <c r="I71" s="193" t="s">
        <v>27</v>
      </c>
      <c r="J71" s="193" t="s">
        <v>28</v>
      </c>
      <c r="K71" s="196" t="s">
        <v>31</v>
      </c>
      <c r="L71" s="193" t="s">
        <v>54</v>
      </c>
      <c r="M71" s="193" t="s">
        <v>557</v>
      </c>
      <c r="N71" s="193" t="s">
        <v>558</v>
      </c>
      <c r="O71" s="193" t="s">
        <v>35</v>
      </c>
      <c r="P71" s="197" t="s">
        <v>28</v>
      </c>
    </row>
    <row r="72" spans="1:16">
      <c r="A72" s="10" t="s">
        <v>851</v>
      </c>
      <c r="C72" s="10">
        <f>SUM(D72:F72)</f>
        <v>15</v>
      </c>
      <c r="D72" s="196">
        <v>8</v>
      </c>
      <c r="E72" s="193">
        <v>5</v>
      </c>
      <c r="F72" s="197">
        <v>2</v>
      </c>
      <c r="G72" s="196"/>
      <c r="H72" s="193"/>
      <c r="I72" s="193"/>
      <c r="J72" s="193"/>
      <c r="K72" s="196"/>
      <c r="L72" s="193"/>
      <c r="M72" s="193"/>
      <c r="N72" s="193"/>
      <c r="O72" s="193"/>
      <c r="P72" s="197"/>
    </row>
    <row r="73" spans="1:16">
      <c r="A73" s="10" t="s">
        <v>852</v>
      </c>
      <c r="C73" s="10">
        <f>SUM(D73:F73)</f>
        <v>21</v>
      </c>
      <c r="D73" s="196">
        <v>9</v>
      </c>
      <c r="E73" s="193">
        <v>7</v>
      </c>
      <c r="F73" s="197">
        <v>5</v>
      </c>
      <c r="G73" s="196"/>
      <c r="H73" s="193"/>
      <c r="I73" s="193"/>
      <c r="J73" s="193"/>
      <c r="K73" s="196"/>
      <c r="L73" s="193"/>
      <c r="M73" s="193"/>
      <c r="N73" s="193"/>
      <c r="O73" s="193"/>
      <c r="P73" s="197"/>
    </row>
    <row r="74" spans="1:16">
      <c r="A74" s="10" t="s">
        <v>853</v>
      </c>
      <c r="C74" s="10">
        <v>24</v>
      </c>
      <c r="D74" s="196"/>
      <c r="E74" s="193">
        <f>C74-F74</f>
        <v>7</v>
      </c>
      <c r="F74" s="197">
        <v>17</v>
      </c>
      <c r="G74" s="196"/>
      <c r="H74" s="193"/>
      <c r="I74" s="193"/>
      <c r="J74" s="193"/>
      <c r="K74" s="196"/>
      <c r="L74" s="193"/>
      <c r="M74" s="193"/>
      <c r="N74" s="193"/>
      <c r="O74" s="193"/>
      <c r="P74" s="197"/>
    </row>
    <row r="75" spans="1:16">
      <c r="D75" s="196"/>
      <c r="E75" s="193"/>
      <c r="F75" s="197"/>
      <c r="G75" s="196"/>
      <c r="H75" s="193"/>
      <c r="I75" s="193"/>
      <c r="J75" s="193"/>
      <c r="K75" s="196"/>
      <c r="L75" s="193"/>
      <c r="M75" s="193"/>
      <c r="N75" s="193"/>
      <c r="O75" s="193"/>
      <c r="P75" s="197"/>
    </row>
    <row r="76" spans="1:16">
      <c r="A76" s="194"/>
      <c r="B76" s="194" t="s">
        <v>15</v>
      </c>
      <c r="C76" s="194">
        <f>SUM(D76:F76)</f>
        <v>60</v>
      </c>
      <c r="D76" s="198">
        <f>SUM(D72:D74)</f>
        <v>17</v>
      </c>
      <c r="E76" s="195">
        <f>SUM(E72:E74)</f>
        <v>19</v>
      </c>
      <c r="F76" s="199">
        <f>SUM(F72:F74)</f>
        <v>24</v>
      </c>
      <c r="G76" s="198">
        <v>23</v>
      </c>
      <c r="H76" s="195">
        <v>15</v>
      </c>
      <c r="I76" s="195"/>
      <c r="J76" s="195">
        <f>C76-G76-H76</f>
        <v>22</v>
      </c>
      <c r="K76" s="198">
        <v>14</v>
      </c>
      <c r="L76" s="195">
        <v>13</v>
      </c>
      <c r="M76" s="195">
        <v>11</v>
      </c>
      <c r="N76" s="195">
        <v>4</v>
      </c>
      <c r="O76" s="195">
        <v>2</v>
      </c>
      <c r="P76" s="199">
        <f>60-SUM(K76:O76)</f>
        <v>16</v>
      </c>
    </row>
    <row r="77" spans="1:16">
      <c r="B77" s="10" t="s">
        <v>854</v>
      </c>
      <c r="D77" s="196"/>
      <c r="E77" s="193"/>
      <c r="F77" s="197"/>
      <c r="G77" s="196"/>
      <c r="H77" s="193"/>
      <c r="I77" s="193"/>
      <c r="J77" s="193"/>
      <c r="K77" s="196"/>
      <c r="L77" s="193"/>
      <c r="M77" s="193"/>
      <c r="N77" s="193"/>
      <c r="O77" s="193"/>
      <c r="P77" s="197"/>
    </row>
    <row r="78" spans="1:16" ht="30">
      <c r="A78" s="167" t="s">
        <v>855</v>
      </c>
      <c r="D78" s="196"/>
      <c r="E78" s="193"/>
      <c r="F78" s="197"/>
      <c r="G78" s="200"/>
      <c r="K78" s="196"/>
      <c r="L78" s="193"/>
      <c r="M78" s="193"/>
      <c r="N78" s="193"/>
      <c r="O78" s="193"/>
      <c r="P78" s="197"/>
    </row>
    <row r="79" spans="1:16">
      <c r="A79" s="10" t="s">
        <v>851</v>
      </c>
      <c r="C79" s="10">
        <f>SUM(D79:E79)</f>
        <v>23</v>
      </c>
      <c r="D79" s="196">
        <v>7</v>
      </c>
      <c r="E79" s="193">
        <v>16</v>
      </c>
      <c r="F79" s="197"/>
      <c r="G79" s="200"/>
      <c r="K79" s="196"/>
      <c r="L79" s="193"/>
      <c r="M79" s="193"/>
      <c r="N79" s="193"/>
      <c r="O79" s="193"/>
      <c r="P79" s="197"/>
    </row>
    <row r="80" spans="1:16">
      <c r="A80" s="10" t="s">
        <v>856</v>
      </c>
      <c r="C80" s="10">
        <f>SUM(D80:E80)</f>
        <v>2</v>
      </c>
      <c r="D80" s="196">
        <v>1</v>
      </c>
      <c r="E80" s="193">
        <v>1</v>
      </c>
      <c r="F80" s="197"/>
      <c r="G80" s="200"/>
      <c r="K80" s="196"/>
      <c r="L80" s="193"/>
      <c r="M80" s="193"/>
      <c r="N80" s="193"/>
      <c r="O80" s="193"/>
      <c r="P80" s="197"/>
    </row>
    <row r="81" spans="1:16">
      <c r="A81" s="10" t="s">
        <v>853</v>
      </c>
      <c r="C81" s="10">
        <f>SUM(D81:E81)</f>
        <v>3</v>
      </c>
      <c r="D81" s="196"/>
      <c r="E81" s="193">
        <v>3</v>
      </c>
      <c r="F81" s="197"/>
      <c r="G81" s="200"/>
      <c r="K81" s="196"/>
      <c r="L81" s="193"/>
      <c r="M81" s="193"/>
      <c r="N81" s="193"/>
      <c r="O81" s="193"/>
      <c r="P81" s="197"/>
    </row>
    <row r="82" spans="1:16">
      <c r="A82" s="194"/>
      <c r="B82" s="194" t="s">
        <v>15</v>
      </c>
      <c r="C82" s="194">
        <f>SUM(C79:C81)</f>
        <v>28</v>
      </c>
      <c r="D82" s="198">
        <f>D79</f>
        <v>7</v>
      </c>
      <c r="E82" s="195">
        <v>20</v>
      </c>
      <c r="F82" s="199"/>
      <c r="G82" s="202">
        <v>17</v>
      </c>
      <c r="H82" s="194">
        <v>4</v>
      </c>
      <c r="I82" s="194">
        <v>5</v>
      </c>
      <c r="J82" s="194">
        <v>2</v>
      </c>
      <c r="K82" s="198">
        <v>1</v>
      </c>
      <c r="L82" s="195">
        <v>9</v>
      </c>
      <c r="M82" s="195">
        <v>2</v>
      </c>
      <c r="N82" s="195">
        <v>4</v>
      </c>
      <c r="O82" s="195">
        <v>2</v>
      </c>
      <c r="P82" s="199">
        <f>C82-SUM(K82:O82)</f>
        <v>10</v>
      </c>
    </row>
    <row r="83" spans="1:16" ht="30">
      <c r="B83" s="167" t="s">
        <v>15</v>
      </c>
      <c r="C83" s="167">
        <f>C82+C76+C95</f>
        <v>99</v>
      </c>
      <c r="D83" s="196">
        <f>D82+D76+D95</f>
        <v>27</v>
      </c>
      <c r="E83" s="196">
        <f>E82+E76+E95</f>
        <v>39</v>
      </c>
      <c r="F83" s="196">
        <f>F79+F76+F95</f>
        <v>32</v>
      </c>
      <c r="G83" s="196">
        <f t="shared" ref="G83:P83" si="0">G82+G76+G95</f>
        <v>41</v>
      </c>
      <c r="H83" s="196">
        <f t="shared" si="0"/>
        <v>25</v>
      </c>
      <c r="I83" s="196">
        <f t="shared" si="0"/>
        <v>5</v>
      </c>
      <c r="J83" s="196">
        <f t="shared" si="0"/>
        <v>28</v>
      </c>
      <c r="K83" s="196">
        <f t="shared" si="0"/>
        <v>20</v>
      </c>
      <c r="L83" s="196">
        <f t="shared" si="0"/>
        <v>26</v>
      </c>
      <c r="M83" s="196">
        <f t="shared" si="0"/>
        <v>14</v>
      </c>
      <c r="N83" s="196">
        <f t="shared" si="0"/>
        <v>8</v>
      </c>
      <c r="O83" s="196">
        <f t="shared" si="0"/>
        <v>4</v>
      </c>
      <c r="P83" s="196">
        <f t="shared" si="0"/>
        <v>27</v>
      </c>
    </row>
    <row r="84" spans="1:16" ht="30">
      <c r="B84" s="167" t="s">
        <v>857</v>
      </c>
      <c r="C84" s="167">
        <f>C72+C79+C95</f>
        <v>49</v>
      </c>
      <c r="D84" s="200"/>
      <c r="F84" s="201"/>
      <c r="G84" s="200"/>
      <c r="K84" s="200"/>
      <c r="P84" s="201"/>
    </row>
    <row r="85" spans="1:16" ht="30">
      <c r="B85" s="167" t="s">
        <v>715</v>
      </c>
      <c r="C85" s="167">
        <f>C81+C74</f>
        <v>27</v>
      </c>
      <c r="D85" s="202"/>
      <c r="E85" s="194"/>
      <c r="F85" s="203"/>
      <c r="G85" s="202"/>
      <c r="H85" s="194"/>
      <c r="I85" s="194"/>
      <c r="J85" s="194"/>
      <c r="K85" s="202"/>
      <c r="L85" s="194"/>
      <c r="M85" s="194"/>
      <c r="N85" s="194"/>
      <c r="O85" s="194"/>
      <c r="P85" s="203"/>
    </row>
    <row r="86" spans="1:16">
      <c r="A86" s="10" t="s">
        <v>858</v>
      </c>
      <c r="D86" s="207">
        <f>D83/88</f>
        <v>0.30681818181818182</v>
      </c>
      <c r="E86" s="207">
        <f>E83/88</f>
        <v>0.44318181818181818</v>
      </c>
      <c r="F86" s="207">
        <f>F83/88</f>
        <v>0.36363636363636365</v>
      </c>
    </row>
    <row r="87" spans="1:16">
      <c r="A87" s="10" t="s">
        <v>859</v>
      </c>
    </row>
    <row r="88" spans="1:16">
      <c r="D88" s="193" t="s">
        <v>860</v>
      </c>
      <c r="E88" s="193" t="s">
        <v>41</v>
      </c>
      <c r="F88" s="193" t="s">
        <v>39</v>
      </c>
      <c r="G88" s="193" t="s">
        <v>861</v>
      </c>
      <c r="H88" s="193" t="s">
        <v>44</v>
      </c>
      <c r="I88" s="193" t="s">
        <v>43</v>
      </c>
    </row>
    <row r="89" spans="1:16">
      <c r="D89" s="193">
        <f>28+C95</f>
        <v>39</v>
      </c>
      <c r="E89" s="193">
        <v>22</v>
      </c>
      <c r="F89" s="193">
        <v>4</v>
      </c>
      <c r="G89" s="193">
        <v>3</v>
      </c>
      <c r="H89" s="193"/>
      <c r="I89" s="193">
        <v>3</v>
      </c>
    </row>
    <row r="90" spans="1:16">
      <c r="D90" s="195"/>
      <c r="E90" s="195"/>
      <c r="F90" s="195">
        <v>23</v>
      </c>
      <c r="G90" s="195"/>
      <c r="H90" s="195">
        <v>1</v>
      </c>
      <c r="I90" s="195">
        <v>4</v>
      </c>
    </row>
    <row r="91" spans="1:16">
      <c r="B91" s="10" t="s">
        <v>15</v>
      </c>
      <c r="D91" s="193">
        <f t="shared" ref="D91:I91" si="1">D90+D89</f>
        <v>39</v>
      </c>
      <c r="E91" s="193">
        <f t="shared" si="1"/>
        <v>22</v>
      </c>
      <c r="F91" s="193">
        <f t="shared" si="1"/>
        <v>27</v>
      </c>
      <c r="G91" s="193">
        <f t="shared" si="1"/>
        <v>3</v>
      </c>
      <c r="H91" s="193">
        <f t="shared" si="1"/>
        <v>1</v>
      </c>
      <c r="I91" s="193">
        <f t="shared" si="1"/>
        <v>7</v>
      </c>
    </row>
    <row r="92" spans="1:16">
      <c r="D92" s="193"/>
      <c r="E92" s="193"/>
      <c r="F92" s="193"/>
      <c r="G92" s="193"/>
      <c r="H92" s="193"/>
      <c r="I92" s="193"/>
    </row>
    <row r="93" spans="1:16">
      <c r="D93" s="944" t="s">
        <v>18</v>
      </c>
      <c r="E93" s="945"/>
      <c r="F93" s="946"/>
      <c r="G93" s="944" t="s">
        <v>554</v>
      </c>
      <c r="H93" s="945"/>
      <c r="I93" s="945"/>
      <c r="J93" s="945"/>
      <c r="K93" s="204"/>
      <c r="L93" s="205"/>
      <c r="M93" s="205"/>
      <c r="N93" s="205"/>
      <c r="O93" s="205"/>
      <c r="P93" s="206"/>
    </row>
    <row r="94" spans="1:16">
      <c r="D94" s="196" t="s">
        <v>21</v>
      </c>
      <c r="E94" s="193" t="s">
        <v>47</v>
      </c>
      <c r="F94" s="197" t="s">
        <v>23</v>
      </c>
      <c r="G94" s="196" t="s">
        <v>25</v>
      </c>
      <c r="H94" s="193" t="s">
        <v>26</v>
      </c>
      <c r="I94" s="193" t="s">
        <v>27</v>
      </c>
      <c r="J94" s="193" t="s">
        <v>28</v>
      </c>
      <c r="K94" s="196" t="s">
        <v>31</v>
      </c>
      <c r="L94" s="193" t="s">
        <v>54</v>
      </c>
      <c r="M94" s="193" t="s">
        <v>557</v>
      </c>
      <c r="N94" s="193" t="s">
        <v>558</v>
      </c>
      <c r="O94" s="193" t="s">
        <v>35</v>
      </c>
      <c r="P94" s="197" t="s">
        <v>28</v>
      </c>
    </row>
    <row r="95" spans="1:16">
      <c r="A95" s="10" t="s">
        <v>862</v>
      </c>
      <c r="C95" s="10">
        <f>D95+F95</f>
        <v>11</v>
      </c>
      <c r="D95" s="193">
        <v>3</v>
      </c>
      <c r="E95" s="193"/>
      <c r="F95" s="193">
        <v>8</v>
      </c>
      <c r="G95" s="193">
        <v>1</v>
      </c>
      <c r="H95" s="193">
        <v>6</v>
      </c>
      <c r="I95" s="193"/>
      <c r="J95" s="10">
        <v>4</v>
      </c>
      <c r="K95" s="10">
        <v>5</v>
      </c>
      <c r="L95" s="10">
        <v>4</v>
      </c>
      <c r="M95" s="10">
        <v>1</v>
      </c>
      <c r="P95" s="10">
        <v>1</v>
      </c>
    </row>
  </sheetData>
  <mergeCells count="19">
    <mergeCell ref="A45:A46"/>
    <mergeCell ref="A48:A51"/>
    <mergeCell ref="A53:A54"/>
    <mergeCell ref="D93:F93"/>
    <mergeCell ref="G93:J93"/>
    <mergeCell ref="D70:F70"/>
    <mergeCell ref="G70:J70"/>
    <mergeCell ref="A55:A61"/>
    <mergeCell ref="A38:A40"/>
    <mergeCell ref="A41:A43"/>
    <mergeCell ref="A2:A3"/>
    <mergeCell ref="A4:A13"/>
    <mergeCell ref="U35:U36"/>
    <mergeCell ref="A35:A36"/>
    <mergeCell ref="A33:A34"/>
    <mergeCell ref="A21:A27"/>
    <mergeCell ref="A28:A29"/>
    <mergeCell ref="A30:A31"/>
    <mergeCell ref="A14:A20"/>
  </mergeCells>
  <dataValidations count="6">
    <dataValidation type="list" allowBlank="1" showInputMessage="1" showErrorMessage="1" sqref="E3:E13 D14:D37" xr:uid="{00000000-0002-0000-0800-000000000000}">
      <formula1>"Owned and Operated, Subsidiary, JV, NOJV"</formula1>
    </dataValidation>
    <dataValidation type="list" allowBlank="1" showInputMessage="1" showErrorMessage="1" sqref="F3:F13 E14:E37 E41:E45" xr:uid="{00000000-0002-0000-0800-000001000000}">
      <formula1>"Active, Inactive/Care and Maintenance, Closed, Under Construction, Not Applicable (Water Dam)"</formula1>
    </dataValidation>
    <dataValidation type="list" allowBlank="1" showInputMessage="1" showErrorMessage="1" sqref="G14:G37 Q3:Q13 N3:N13 U3:U13 T14:T37 M14:M37 P14:P37 H3:H13" xr:uid="{00000000-0002-0000-0800-000002000000}">
      <formula1>"Yes, No"</formula1>
    </dataValidation>
    <dataValidation type="list" allowBlank="1" showInputMessage="1" showErrorMessage="1" sqref="R3:R13 Q14:Q37" xr:uid="{00000000-0002-0000-0800-000003000000}">
      <formula1>"Internal/In House Engineering Specialist, External Engineering Support, Both"</formula1>
    </dataValidation>
    <dataValidation type="list" allowBlank="1" showInputMessage="1" showErrorMessage="1" sqref="T3:T13 S14:S37" xr:uid="{00000000-0002-0000-0800-000004000000}">
      <formula1>"Yes and Yes, Yes and No, No and No"</formula1>
    </dataValidation>
    <dataValidation type="list" allowBlank="1" showInputMessage="1" showErrorMessage="1" sqref="P3:P13 O14:O37" xr:uid="{00000000-0002-0000-0800-000005000000}">
      <formula1>"ANCOLD, Canadian Dam Association, State of Nevada Division of Water Resources, N/A"</formula1>
    </dataValidation>
  </dataValidations>
  <pageMargins left="0.7" right="0.7" top="0.75" bottom="0.75" header="0.3" footer="0.3"/>
  <pageSetup paperSize="3" scale="17" fitToHeight="0" orientation="landscape" r:id="rId1"/>
  <rowBreaks count="1" manualBreakCount="1">
    <brk id="37" max="20"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3"/>
  <sheetViews>
    <sheetView topLeftCell="N1" zoomScale="40" zoomScaleNormal="40" workbookViewId="0">
      <selection activeCell="A29" sqref="A29:A97"/>
    </sheetView>
  </sheetViews>
  <sheetFormatPr defaultColWidth="28.54296875" defaultRowHeight="31"/>
  <cols>
    <col min="1" max="1" width="52.54296875" style="172" customWidth="1"/>
    <col min="2" max="2" width="46.54296875" style="172" customWidth="1"/>
    <col min="3" max="3" width="47.453125" style="172" customWidth="1"/>
    <col min="4" max="4" width="48.54296875" style="172" customWidth="1"/>
    <col min="5" max="5" width="71.453125" style="172" customWidth="1"/>
    <col min="6" max="6" width="28.54296875" style="172"/>
    <col min="7" max="7" width="50" style="172" customWidth="1"/>
    <col min="8" max="8" width="37.453125" style="172" customWidth="1"/>
    <col min="9" max="9" width="28.54296875" style="172"/>
    <col min="10" max="10" width="35.54296875" style="172" customWidth="1"/>
    <col min="11" max="11" width="38.81640625" style="172" customWidth="1"/>
    <col min="12" max="12" width="44.1796875" style="172" customWidth="1"/>
    <col min="13" max="13" width="56.54296875" style="172" customWidth="1"/>
    <col min="14" max="14" width="42.453125" style="172" customWidth="1"/>
    <col min="15" max="15" width="39.1796875" style="172" customWidth="1"/>
    <col min="16" max="16" width="76.54296875" style="172" customWidth="1"/>
    <col min="17" max="17" width="60.453125" style="172" customWidth="1"/>
    <col min="18" max="18" width="84.81640625" style="172" customWidth="1"/>
    <col min="19" max="19" width="63.453125" style="172" customWidth="1"/>
    <col min="20" max="20" width="51.54296875" style="172" customWidth="1"/>
    <col min="21" max="21" width="49.453125" style="172" customWidth="1"/>
    <col min="22" max="16384" width="28.54296875" style="172"/>
  </cols>
  <sheetData>
    <row r="1" spans="1:21" ht="240.5" thickBot="1">
      <c r="A1" s="168" t="s">
        <v>62</v>
      </c>
      <c r="B1" s="169" t="s">
        <v>63</v>
      </c>
      <c r="C1" s="169" t="s">
        <v>863</v>
      </c>
      <c r="D1" s="169" t="s">
        <v>65</v>
      </c>
      <c r="E1" s="169" t="s">
        <v>66</v>
      </c>
      <c r="F1" s="169" t="s">
        <v>67</v>
      </c>
      <c r="G1" s="169" t="s">
        <v>68</v>
      </c>
      <c r="H1" s="169" t="s">
        <v>69</v>
      </c>
      <c r="I1" s="169" t="s">
        <v>70</v>
      </c>
      <c r="J1" s="169" t="s">
        <v>864</v>
      </c>
      <c r="K1" s="169" t="s">
        <v>865</v>
      </c>
      <c r="L1" s="170" t="s">
        <v>73</v>
      </c>
      <c r="M1" s="170" t="s">
        <v>74</v>
      </c>
      <c r="N1" s="170" t="s">
        <v>75</v>
      </c>
      <c r="O1" s="170" t="s">
        <v>76</v>
      </c>
      <c r="P1" s="170" t="s">
        <v>77</v>
      </c>
      <c r="Q1" s="170" t="s">
        <v>78</v>
      </c>
      <c r="R1" s="170" t="s">
        <v>79</v>
      </c>
      <c r="S1" s="170" t="s">
        <v>80</v>
      </c>
      <c r="T1" s="170" t="s">
        <v>81</v>
      </c>
      <c r="U1" s="171" t="s">
        <v>82</v>
      </c>
    </row>
    <row r="2" spans="1:21" ht="111" thickTop="1" thickBot="1">
      <c r="A2" s="182" t="s">
        <v>866</v>
      </c>
      <c r="B2" s="209" t="s">
        <v>333</v>
      </c>
      <c r="C2" s="209" t="s">
        <v>334</v>
      </c>
      <c r="D2" s="209" t="s">
        <v>45</v>
      </c>
      <c r="E2" s="209" t="s">
        <v>21</v>
      </c>
      <c r="F2" s="209">
        <v>1983</v>
      </c>
      <c r="G2" s="209" t="s">
        <v>86</v>
      </c>
      <c r="H2" s="209" t="s">
        <v>335</v>
      </c>
      <c r="I2" s="209">
        <v>33</v>
      </c>
      <c r="J2" s="210">
        <v>72</v>
      </c>
      <c r="K2" s="210">
        <v>75</v>
      </c>
      <c r="L2" s="211">
        <v>43252</v>
      </c>
      <c r="M2" s="212" t="s">
        <v>86</v>
      </c>
      <c r="N2" s="212" t="s">
        <v>35</v>
      </c>
      <c r="O2" s="212" t="s">
        <v>89</v>
      </c>
      <c r="P2" s="212" t="s">
        <v>90</v>
      </c>
      <c r="Q2" s="212" t="s">
        <v>338</v>
      </c>
      <c r="R2" s="212" t="s">
        <v>339</v>
      </c>
      <c r="S2" s="212" t="s">
        <v>93</v>
      </c>
      <c r="T2" s="212" t="s">
        <v>90</v>
      </c>
      <c r="U2" s="213" t="s">
        <v>867</v>
      </c>
    </row>
    <row r="3" spans="1:21" ht="56.15" customHeight="1" thickBot="1">
      <c r="A3" s="887" t="s">
        <v>868</v>
      </c>
      <c r="B3" s="214" t="s">
        <v>399</v>
      </c>
      <c r="C3" s="214" t="s">
        <v>400</v>
      </c>
      <c r="D3" s="214" t="s">
        <v>45</v>
      </c>
      <c r="E3" s="214" t="s">
        <v>21</v>
      </c>
      <c r="F3" s="214">
        <v>1969</v>
      </c>
      <c r="G3" s="214" t="s">
        <v>86</v>
      </c>
      <c r="H3" s="215" t="s">
        <v>48</v>
      </c>
      <c r="I3" s="216">
        <v>13.5</v>
      </c>
      <c r="J3" s="216">
        <v>1.33</v>
      </c>
      <c r="K3" s="216">
        <v>1.84</v>
      </c>
      <c r="L3" s="217">
        <v>43252</v>
      </c>
      <c r="M3" s="218" t="s">
        <v>86</v>
      </c>
      <c r="N3" s="218" t="s">
        <v>34</v>
      </c>
      <c r="O3" s="218" t="s">
        <v>89</v>
      </c>
      <c r="P3" s="218" t="s">
        <v>90</v>
      </c>
      <c r="Q3" s="218" t="s">
        <v>338</v>
      </c>
      <c r="R3" s="218" t="s">
        <v>402</v>
      </c>
      <c r="S3" s="218" t="s">
        <v>93</v>
      </c>
      <c r="T3" s="218" t="s">
        <v>90</v>
      </c>
      <c r="U3" s="947" t="s">
        <v>869</v>
      </c>
    </row>
    <row r="4" spans="1:21" ht="55">
      <c r="A4" s="888"/>
      <c r="B4" s="281" t="s">
        <v>403</v>
      </c>
      <c r="C4" s="282" t="s">
        <v>404</v>
      </c>
      <c r="D4" s="282" t="s">
        <v>45</v>
      </c>
      <c r="E4" s="281" t="s">
        <v>21</v>
      </c>
      <c r="F4" s="281">
        <v>1969</v>
      </c>
      <c r="G4" s="281" t="s">
        <v>86</v>
      </c>
      <c r="H4" s="283" t="s">
        <v>48</v>
      </c>
      <c r="I4" s="284">
        <v>15</v>
      </c>
      <c r="J4" s="284">
        <v>0.97</v>
      </c>
      <c r="K4" s="285">
        <v>1.72</v>
      </c>
      <c r="L4" s="286">
        <v>43252</v>
      </c>
      <c r="M4" s="287" t="s">
        <v>86</v>
      </c>
      <c r="N4" s="283" t="s">
        <v>54</v>
      </c>
      <c r="O4" s="283" t="s">
        <v>89</v>
      </c>
      <c r="P4" s="283" t="s">
        <v>90</v>
      </c>
      <c r="Q4" s="283" t="s">
        <v>338</v>
      </c>
      <c r="R4" s="283" t="s">
        <v>402</v>
      </c>
      <c r="S4" s="283" t="s">
        <v>93</v>
      </c>
      <c r="T4" s="283" t="s">
        <v>90</v>
      </c>
      <c r="U4" s="948"/>
    </row>
    <row r="5" spans="1:21" ht="55.5" thickBot="1">
      <c r="A5" s="889"/>
      <c r="B5" s="219" t="s">
        <v>408</v>
      </c>
      <c r="C5" s="220"/>
      <c r="D5" s="220" t="s">
        <v>45</v>
      </c>
      <c r="E5" s="219" t="s">
        <v>116</v>
      </c>
      <c r="F5" s="219"/>
      <c r="G5" s="219" t="s">
        <v>86</v>
      </c>
      <c r="H5" s="277" t="s">
        <v>27</v>
      </c>
      <c r="I5" s="278">
        <v>7</v>
      </c>
      <c r="J5" s="278" t="s">
        <v>870</v>
      </c>
      <c r="K5" s="279"/>
      <c r="L5" s="280"/>
      <c r="M5" s="219"/>
      <c r="N5" s="277"/>
      <c r="O5" s="277"/>
      <c r="P5" s="277"/>
      <c r="Q5" s="277"/>
      <c r="R5" s="277"/>
      <c r="S5" s="277"/>
      <c r="T5" s="277"/>
      <c r="U5" s="272"/>
    </row>
    <row r="6" spans="1:21" ht="60" thickBot="1">
      <c r="A6" s="183" t="s">
        <v>871</v>
      </c>
      <c r="B6" s="221" t="s">
        <v>414</v>
      </c>
      <c r="C6" s="221" t="s">
        <v>415</v>
      </c>
      <c r="D6" s="221" t="s">
        <v>45</v>
      </c>
      <c r="E6" s="221" t="s">
        <v>21</v>
      </c>
      <c r="F6" s="221">
        <v>1996</v>
      </c>
      <c r="G6" s="221" t="s">
        <v>86</v>
      </c>
      <c r="H6" s="210" t="s">
        <v>416</v>
      </c>
      <c r="I6" s="210">
        <v>21</v>
      </c>
      <c r="J6" s="210">
        <v>18.899999999999999</v>
      </c>
      <c r="K6" s="210">
        <v>24.9</v>
      </c>
      <c r="L6" s="211">
        <v>43282</v>
      </c>
      <c r="M6" s="210" t="s">
        <v>86</v>
      </c>
      <c r="N6" s="210" t="s">
        <v>54</v>
      </c>
      <c r="O6" s="210" t="s">
        <v>89</v>
      </c>
      <c r="P6" s="210" t="s">
        <v>90</v>
      </c>
      <c r="Q6" s="210" t="s">
        <v>338</v>
      </c>
      <c r="R6" s="210" t="s">
        <v>90</v>
      </c>
      <c r="S6" s="210" t="s">
        <v>93</v>
      </c>
      <c r="T6" s="210" t="s">
        <v>90</v>
      </c>
      <c r="U6" s="222" t="s">
        <v>869</v>
      </c>
    </row>
    <row r="7" spans="1:21" ht="60" thickBot="1">
      <c r="A7" s="183" t="s">
        <v>872</v>
      </c>
      <c r="B7" s="223" t="s">
        <v>327</v>
      </c>
      <c r="C7" s="223" t="s">
        <v>328</v>
      </c>
      <c r="D7" s="223" t="s">
        <v>45</v>
      </c>
      <c r="E7" s="223" t="s">
        <v>21</v>
      </c>
      <c r="F7" s="223">
        <v>2009</v>
      </c>
      <c r="G7" s="223" t="s">
        <v>86</v>
      </c>
      <c r="H7" s="224" t="s">
        <v>27</v>
      </c>
      <c r="I7" s="224">
        <v>90</v>
      </c>
      <c r="J7" s="224">
        <v>518.4</v>
      </c>
      <c r="K7" s="224">
        <v>807.4</v>
      </c>
      <c r="L7" s="225">
        <v>43709</v>
      </c>
      <c r="M7" s="224" t="s">
        <v>86</v>
      </c>
      <c r="N7" s="224" t="s">
        <v>35</v>
      </c>
      <c r="O7" s="224" t="s">
        <v>89</v>
      </c>
      <c r="P7" s="224" t="s">
        <v>86</v>
      </c>
      <c r="Q7" s="224" t="s">
        <v>338</v>
      </c>
      <c r="R7" s="224" t="s">
        <v>873</v>
      </c>
      <c r="S7" s="224" t="s">
        <v>93</v>
      </c>
      <c r="T7" s="224" t="s">
        <v>90</v>
      </c>
      <c r="U7" s="226" t="s">
        <v>874</v>
      </c>
    </row>
    <row r="8" spans="1:21" ht="60" thickBot="1">
      <c r="A8" s="183" t="s">
        <v>875</v>
      </c>
      <c r="B8" s="227" t="s">
        <v>532</v>
      </c>
      <c r="C8" s="227" t="s">
        <v>533</v>
      </c>
      <c r="D8" s="227" t="s">
        <v>45</v>
      </c>
      <c r="E8" s="227" t="s">
        <v>21</v>
      </c>
      <c r="F8" s="227">
        <v>2014</v>
      </c>
      <c r="G8" s="227" t="s">
        <v>86</v>
      </c>
      <c r="H8" s="228" t="s">
        <v>26</v>
      </c>
      <c r="I8" s="228">
        <v>38</v>
      </c>
      <c r="J8" s="229">
        <v>4.32</v>
      </c>
      <c r="K8" s="229">
        <v>8.5</v>
      </c>
      <c r="L8" s="230">
        <v>43617</v>
      </c>
      <c r="M8" s="228" t="s">
        <v>86</v>
      </c>
      <c r="N8" s="228" t="s">
        <v>34</v>
      </c>
      <c r="O8" s="228" t="s">
        <v>89</v>
      </c>
      <c r="P8" s="228" t="s">
        <v>90</v>
      </c>
      <c r="Q8" s="228" t="s">
        <v>338</v>
      </c>
      <c r="R8" s="231" t="s">
        <v>90</v>
      </c>
      <c r="S8" s="228" t="s">
        <v>153</v>
      </c>
      <c r="T8" s="228" t="s">
        <v>90</v>
      </c>
      <c r="U8" s="232"/>
    </row>
    <row r="9" spans="1:21" ht="60" thickBot="1">
      <c r="A9" s="183" t="s">
        <v>876</v>
      </c>
      <c r="B9" s="177" t="s">
        <v>420</v>
      </c>
      <c r="C9" s="177" t="s">
        <v>421</v>
      </c>
      <c r="D9" s="177" t="s">
        <v>45</v>
      </c>
      <c r="E9" s="177" t="s">
        <v>21</v>
      </c>
      <c r="F9" s="177">
        <v>2014</v>
      </c>
      <c r="G9" s="177" t="s">
        <v>86</v>
      </c>
      <c r="H9" s="178" t="s">
        <v>422</v>
      </c>
      <c r="I9" s="178" t="s">
        <v>423</v>
      </c>
      <c r="J9" s="178" t="s">
        <v>423</v>
      </c>
      <c r="K9" s="178" t="s">
        <v>423</v>
      </c>
      <c r="L9" s="179" t="s">
        <v>423</v>
      </c>
      <c r="M9" s="178" t="s">
        <v>86</v>
      </c>
      <c r="N9" s="178" t="s">
        <v>423</v>
      </c>
      <c r="O9" s="178" t="s">
        <v>57</v>
      </c>
      <c r="P9" s="178" t="s">
        <v>90</v>
      </c>
      <c r="Q9" s="178" t="s">
        <v>338</v>
      </c>
      <c r="R9" s="178" t="s">
        <v>90</v>
      </c>
      <c r="S9" s="178" t="s">
        <v>424</v>
      </c>
      <c r="T9" s="178" t="s">
        <v>90</v>
      </c>
      <c r="U9" s="181" t="s">
        <v>423</v>
      </c>
    </row>
    <row r="10" spans="1:21" ht="146.5" customHeight="1" thickBot="1">
      <c r="A10" s="183" t="s">
        <v>877</v>
      </c>
      <c r="B10" s="227" t="s">
        <v>541</v>
      </c>
      <c r="C10" s="227" t="s">
        <v>542</v>
      </c>
      <c r="D10" s="227" t="s">
        <v>273</v>
      </c>
      <c r="E10" s="227" t="s">
        <v>21</v>
      </c>
      <c r="F10" s="227">
        <v>2012</v>
      </c>
      <c r="G10" s="227" t="s">
        <v>86</v>
      </c>
      <c r="H10" s="228" t="s">
        <v>26</v>
      </c>
      <c r="I10" s="228">
        <v>114</v>
      </c>
      <c r="J10" s="228">
        <v>52</v>
      </c>
      <c r="K10" s="228">
        <v>175</v>
      </c>
      <c r="L10" s="230">
        <v>43405</v>
      </c>
      <c r="M10" s="228" t="s">
        <v>86</v>
      </c>
      <c r="N10" s="228" t="s">
        <v>35</v>
      </c>
      <c r="O10" s="228" t="s">
        <v>89</v>
      </c>
      <c r="P10" s="228" t="s">
        <v>90</v>
      </c>
      <c r="Q10" s="233" t="s">
        <v>276</v>
      </c>
      <c r="R10" s="231" t="s">
        <v>545</v>
      </c>
      <c r="S10" s="231" t="s">
        <v>282</v>
      </c>
      <c r="T10" s="228" t="s">
        <v>86</v>
      </c>
      <c r="U10" s="232" t="s">
        <v>878</v>
      </c>
    </row>
    <row r="11" spans="1:21" ht="146.5" customHeight="1" thickBot="1">
      <c r="A11" s="182" t="s">
        <v>536</v>
      </c>
      <c r="B11" s="177" t="s">
        <v>537</v>
      </c>
      <c r="C11" s="177" t="s">
        <v>538</v>
      </c>
      <c r="D11" s="177" t="s">
        <v>273</v>
      </c>
      <c r="E11" s="177" t="s">
        <v>116</v>
      </c>
      <c r="F11" s="177">
        <v>1988</v>
      </c>
      <c r="G11" s="177" t="s">
        <v>86</v>
      </c>
      <c r="H11" s="178" t="s">
        <v>48</v>
      </c>
      <c r="I11" s="178">
        <v>125</v>
      </c>
      <c r="J11" s="178">
        <v>450</v>
      </c>
      <c r="K11" s="178">
        <v>450</v>
      </c>
      <c r="L11" s="179">
        <v>43344</v>
      </c>
      <c r="M11" s="178" t="s">
        <v>86</v>
      </c>
      <c r="N11" s="178" t="s">
        <v>34</v>
      </c>
      <c r="O11" s="178" t="s">
        <v>89</v>
      </c>
      <c r="P11" s="178" t="s">
        <v>90</v>
      </c>
      <c r="Q11" s="178" t="s">
        <v>276</v>
      </c>
      <c r="R11" s="178" t="s">
        <v>402</v>
      </c>
      <c r="S11" s="178" t="s">
        <v>93</v>
      </c>
      <c r="T11" s="178" t="s">
        <v>86</v>
      </c>
      <c r="U11" s="181"/>
    </row>
    <row r="12" spans="1:21" s="10" customFormat="1" ht="60" thickBot="1">
      <c r="A12" s="183" t="s">
        <v>879</v>
      </c>
      <c r="B12" s="173" t="s">
        <v>548</v>
      </c>
      <c r="C12" s="173" t="s">
        <v>549</v>
      </c>
      <c r="D12" s="173" t="s">
        <v>45</v>
      </c>
      <c r="E12" s="173" t="s">
        <v>116</v>
      </c>
      <c r="F12" s="173">
        <v>2005</v>
      </c>
      <c r="G12" s="173" t="s">
        <v>86</v>
      </c>
      <c r="H12" s="174" t="s">
        <v>26</v>
      </c>
      <c r="I12" s="174">
        <v>82.5</v>
      </c>
      <c r="J12" s="174">
        <v>15</v>
      </c>
      <c r="K12" s="174">
        <v>15</v>
      </c>
      <c r="L12" s="175">
        <v>43313</v>
      </c>
      <c r="M12" s="174" t="s">
        <v>86</v>
      </c>
      <c r="N12" s="174" t="s">
        <v>54</v>
      </c>
      <c r="O12" s="174" t="s">
        <v>89</v>
      </c>
      <c r="P12" s="174" t="s">
        <v>90</v>
      </c>
      <c r="Q12" s="123" t="s">
        <v>338</v>
      </c>
      <c r="R12" s="180" t="s">
        <v>402</v>
      </c>
      <c r="S12" s="180" t="s">
        <v>93</v>
      </c>
      <c r="T12" s="174" t="s">
        <v>90</v>
      </c>
      <c r="U12" s="176"/>
    </row>
    <row r="13" spans="1:21" s="10" customFormat="1" ht="89" thickBot="1">
      <c r="A13" s="183" t="s">
        <v>880</v>
      </c>
      <c r="B13" s="177" t="s">
        <v>426</v>
      </c>
      <c r="C13" s="177" t="s">
        <v>427</v>
      </c>
      <c r="D13" s="177" t="s">
        <v>45</v>
      </c>
      <c r="E13" s="177" t="s">
        <v>116</v>
      </c>
      <c r="F13" s="177">
        <v>1984</v>
      </c>
      <c r="G13" s="177" t="s">
        <v>86</v>
      </c>
      <c r="H13" s="178" t="s">
        <v>428</v>
      </c>
      <c r="I13" s="178">
        <v>61</v>
      </c>
      <c r="J13" s="178">
        <v>48</v>
      </c>
      <c r="K13" s="178">
        <v>48</v>
      </c>
      <c r="L13" s="179">
        <v>43313</v>
      </c>
      <c r="M13" s="178" t="s">
        <v>86</v>
      </c>
      <c r="N13" s="178" t="s">
        <v>34</v>
      </c>
      <c r="O13" s="178" t="s">
        <v>89</v>
      </c>
      <c r="P13" s="178" t="s">
        <v>90</v>
      </c>
      <c r="Q13" s="178" t="s">
        <v>338</v>
      </c>
      <c r="R13" s="178" t="s">
        <v>881</v>
      </c>
      <c r="S13" s="178" t="s">
        <v>93</v>
      </c>
      <c r="T13" s="178" t="s">
        <v>90</v>
      </c>
      <c r="U13" s="181"/>
    </row>
    <row r="14" spans="1:21" s="10" customFormat="1" ht="60" thickBot="1">
      <c r="A14" s="183" t="s">
        <v>882</v>
      </c>
      <c r="B14" s="173" t="s">
        <v>411</v>
      </c>
      <c r="C14" s="173" t="s">
        <v>412</v>
      </c>
      <c r="D14" s="173" t="s">
        <v>45</v>
      </c>
      <c r="E14" s="173" t="s">
        <v>116</v>
      </c>
      <c r="F14" s="173">
        <v>1990</v>
      </c>
      <c r="G14" s="173" t="s">
        <v>86</v>
      </c>
      <c r="H14" s="174" t="s">
        <v>25</v>
      </c>
      <c r="I14" s="174">
        <v>15</v>
      </c>
      <c r="J14" s="174" t="s">
        <v>883</v>
      </c>
      <c r="K14" s="174">
        <v>0.7</v>
      </c>
      <c r="L14" s="175">
        <v>42401</v>
      </c>
      <c r="M14" s="174" t="s">
        <v>86</v>
      </c>
      <c r="N14" s="174" t="s">
        <v>54</v>
      </c>
      <c r="O14" s="174" t="s">
        <v>89</v>
      </c>
      <c r="P14" s="174" t="s">
        <v>90</v>
      </c>
      <c r="Q14" s="123" t="s">
        <v>338</v>
      </c>
      <c r="R14" s="180" t="s">
        <v>86</v>
      </c>
      <c r="S14" s="180" t="s">
        <v>93</v>
      </c>
      <c r="T14" s="174" t="s">
        <v>90</v>
      </c>
      <c r="U14" s="176"/>
    </row>
    <row r="15" spans="1:21" s="10" customFormat="1" ht="118">
      <c r="A15" s="887" t="s">
        <v>884</v>
      </c>
      <c r="B15" s="46" t="s">
        <v>345</v>
      </c>
      <c r="C15" s="46" t="s">
        <v>346</v>
      </c>
      <c r="D15" s="46" t="s">
        <v>45</v>
      </c>
      <c r="E15" s="46" t="s">
        <v>116</v>
      </c>
      <c r="F15" s="46">
        <v>1938</v>
      </c>
      <c r="G15" s="46" t="s">
        <v>86</v>
      </c>
      <c r="H15" s="48" t="s">
        <v>347</v>
      </c>
      <c r="I15" s="48">
        <v>20</v>
      </c>
      <c r="J15" s="48" t="s">
        <v>885</v>
      </c>
      <c r="K15" s="48">
        <v>3.3</v>
      </c>
      <c r="L15" s="187">
        <v>43252</v>
      </c>
      <c r="M15" s="48" t="s">
        <v>86</v>
      </c>
      <c r="N15" s="48" t="s">
        <v>33</v>
      </c>
      <c r="O15" s="48" t="s">
        <v>89</v>
      </c>
      <c r="P15" s="48" t="s">
        <v>86</v>
      </c>
      <c r="Q15" s="48" t="s">
        <v>338</v>
      </c>
      <c r="R15" s="48" t="s">
        <v>90</v>
      </c>
      <c r="S15" s="48" t="s">
        <v>93</v>
      </c>
      <c r="T15" s="48" t="s">
        <v>90</v>
      </c>
      <c r="U15" s="188" t="s">
        <v>886</v>
      </c>
    </row>
    <row r="16" spans="1:21" s="10" customFormat="1" ht="206.5">
      <c r="A16" s="888"/>
      <c r="B16" s="50" t="s">
        <v>350</v>
      </c>
      <c r="C16" s="50" t="s">
        <v>351</v>
      </c>
      <c r="D16" s="50" t="s">
        <v>45</v>
      </c>
      <c r="E16" s="50" t="s">
        <v>116</v>
      </c>
      <c r="F16" s="50">
        <v>1925</v>
      </c>
      <c r="G16" s="50" t="s">
        <v>86</v>
      </c>
      <c r="H16" s="51" t="s">
        <v>25</v>
      </c>
      <c r="I16" s="51">
        <v>24</v>
      </c>
      <c r="J16" s="51" t="s">
        <v>887</v>
      </c>
      <c r="K16" s="51">
        <v>35</v>
      </c>
      <c r="L16" s="186">
        <v>43252</v>
      </c>
      <c r="M16" s="51" t="s">
        <v>86</v>
      </c>
      <c r="N16" s="51" t="s">
        <v>54</v>
      </c>
      <c r="O16" s="51" t="s">
        <v>89</v>
      </c>
      <c r="P16" s="51" t="s">
        <v>90</v>
      </c>
      <c r="Q16" s="51" t="s">
        <v>338</v>
      </c>
      <c r="R16" s="51" t="s">
        <v>90</v>
      </c>
      <c r="S16" s="51" t="s">
        <v>93</v>
      </c>
      <c r="T16" s="51" t="s">
        <v>90</v>
      </c>
      <c r="U16" s="144" t="s">
        <v>888</v>
      </c>
    </row>
    <row r="17" spans="1:21" s="10" customFormat="1" ht="59">
      <c r="A17" s="888"/>
      <c r="B17" s="53" t="s">
        <v>353</v>
      </c>
      <c r="C17" s="53" t="s">
        <v>354</v>
      </c>
      <c r="D17" s="53" t="s">
        <v>45</v>
      </c>
      <c r="E17" s="53" t="s">
        <v>116</v>
      </c>
      <c r="F17" s="53">
        <v>1961</v>
      </c>
      <c r="G17" s="53" t="s">
        <v>86</v>
      </c>
      <c r="H17" s="47" t="s">
        <v>25</v>
      </c>
      <c r="I17" s="47">
        <v>18</v>
      </c>
      <c r="J17" s="47" t="s">
        <v>889</v>
      </c>
      <c r="K17" s="47">
        <v>6.8</v>
      </c>
      <c r="L17" s="184">
        <v>42856</v>
      </c>
      <c r="M17" s="47" t="s">
        <v>86</v>
      </c>
      <c r="N17" s="47" t="s">
        <v>57</v>
      </c>
      <c r="O17" s="47" t="s">
        <v>57</v>
      </c>
      <c r="P17" s="47" t="s">
        <v>90</v>
      </c>
      <c r="Q17" s="47" t="s">
        <v>338</v>
      </c>
      <c r="R17" s="47" t="s">
        <v>90</v>
      </c>
      <c r="S17" s="47" t="s">
        <v>93</v>
      </c>
      <c r="T17" s="47" t="s">
        <v>90</v>
      </c>
      <c r="U17" s="185"/>
    </row>
    <row r="18" spans="1:21" s="10" customFormat="1" ht="59">
      <c r="A18" s="888"/>
      <c r="B18" s="50" t="s">
        <v>357</v>
      </c>
      <c r="C18" s="50" t="s">
        <v>358</v>
      </c>
      <c r="D18" s="50" t="s">
        <v>45</v>
      </c>
      <c r="E18" s="50" t="s">
        <v>116</v>
      </c>
      <c r="F18" s="50">
        <v>1979</v>
      </c>
      <c r="G18" s="50" t="s">
        <v>86</v>
      </c>
      <c r="H18" s="51" t="s">
        <v>25</v>
      </c>
      <c r="I18" s="51">
        <v>10</v>
      </c>
      <c r="J18" s="51" t="s">
        <v>890</v>
      </c>
      <c r="K18" s="51">
        <v>1.6</v>
      </c>
      <c r="L18" s="186">
        <v>42856</v>
      </c>
      <c r="M18" s="51" t="s">
        <v>86</v>
      </c>
      <c r="N18" s="51" t="s">
        <v>57</v>
      </c>
      <c r="O18" s="51" t="s">
        <v>57</v>
      </c>
      <c r="P18" s="51" t="s">
        <v>90</v>
      </c>
      <c r="Q18" s="51" t="s">
        <v>338</v>
      </c>
      <c r="R18" s="51" t="s">
        <v>90</v>
      </c>
      <c r="S18" s="51" t="s">
        <v>93</v>
      </c>
      <c r="T18" s="51" t="s">
        <v>90</v>
      </c>
      <c r="U18" s="144"/>
    </row>
    <row r="19" spans="1:21" s="10" customFormat="1" ht="59">
      <c r="A19" s="888"/>
      <c r="B19" s="53" t="s">
        <v>361</v>
      </c>
      <c r="C19" s="53" t="s">
        <v>362</v>
      </c>
      <c r="D19" s="53" t="s">
        <v>45</v>
      </c>
      <c r="E19" s="53" t="s">
        <v>116</v>
      </c>
      <c r="F19" s="53">
        <v>1925</v>
      </c>
      <c r="G19" s="53" t="s">
        <v>86</v>
      </c>
      <c r="H19" s="47" t="s">
        <v>25</v>
      </c>
      <c r="I19" s="47">
        <v>8</v>
      </c>
      <c r="J19" s="47" t="s">
        <v>883</v>
      </c>
      <c r="K19" s="47">
        <v>0.7</v>
      </c>
      <c r="L19" s="184">
        <v>42856</v>
      </c>
      <c r="M19" s="47" t="s">
        <v>86</v>
      </c>
      <c r="N19" s="47" t="s">
        <v>57</v>
      </c>
      <c r="O19" s="47" t="s">
        <v>57</v>
      </c>
      <c r="P19" s="47" t="s">
        <v>90</v>
      </c>
      <c r="Q19" s="47" t="s">
        <v>338</v>
      </c>
      <c r="R19" s="47" t="s">
        <v>90</v>
      </c>
      <c r="S19" s="47" t="s">
        <v>93</v>
      </c>
      <c r="T19" s="47" t="s">
        <v>90</v>
      </c>
      <c r="U19" s="185"/>
    </row>
    <row r="20" spans="1:21" s="10" customFormat="1" ht="59">
      <c r="A20" s="888"/>
      <c r="B20" s="50" t="s">
        <v>364</v>
      </c>
      <c r="C20" s="50" t="s">
        <v>365</v>
      </c>
      <c r="D20" s="50" t="s">
        <v>45</v>
      </c>
      <c r="E20" s="50" t="s">
        <v>116</v>
      </c>
      <c r="F20" s="50">
        <v>1915</v>
      </c>
      <c r="G20" s="50" t="s">
        <v>86</v>
      </c>
      <c r="H20" s="51" t="s">
        <v>25</v>
      </c>
      <c r="I20" s="51">
        <v>11</v>
      </c>
      <c r="J20" s="51" t="s">
        <v>891</v>
      </c>
      <c r="K20" s="51">
        <v>2.8</v>
      </c>
      <c r="L20" s="186">
        <v>42856</v>
      </c>
      <c r="M20" s="51" t="s">
        <v>86</v>
      </c>
      <c r="N20" s="51" t="s">
        <v>57</v>
      </c>
      <c r="O20" s="51" t="s">
        <v>57</v>
      </c>
      <c r="P20" s="51" t="s">
        <v>90</v>
      </c>
      <c r="Q20" s="51" t="s">
        <v>338</v>
      </c>
      <c r="R20" s="51" t="s">
        <v>90</v>
      </c>
      <c r="S20" s="51" t="s">
        <v>93</v>
      </c>
      <c r="T20" s="51" t="s">
        <v>90</v>
      </c>
      <c r="U20" s="144"/>
    </row>
    <row r="21" spans="1:21" s="10" customFormat="1" ht="59">
      <c r="A21" s="888"/>
      <c r="B21" s="53" t="s">
        <v>367</v>
      </c>
      <c r="C21" s="53" t="s">
        <v>368</v>
      </c>
      <c r="D21" s="53" t="s">
        <v>45</v>
      </c>
      <c r="E21" s="53" t="s">
        <v>116</v>
      </c>
      <c r="F21" s="53">
        <v>1915</v>
      </c>
      <c r="G21" s="53" t="s">
        <v>86</v>
      </c>
      <c r="H21" s="47" t="s">
        <v>25</v>
      </c>
      <c r="I21" s="47">
        <v>10</v>
      </c>
      <c r="J21" s="47" t="s">
        <v>892</v>
      </c>
      <c r="K21" s="47">
        <v>1.5</v>
      </c>
      <c r="L21" s="184">
        <v>42856</v>
      </c>
      <c r="M21" s="47" t="s">
        <v>86</v>
      </c>
      <c r="N21" s="47" t="s">
        <v>57</v>
      </c>
      <c r="O21" s="47" t="s">
        <v>57</v>
      </c>
      <c r="P21" s="47" t="s">
        <v>90</v>
      </c>
      <c r="Q21" s="47" t="s">
        <v>338</v>
      </c>
      <c r="R21" s="47" t="s">
        <v>90</v>
      </c>
      <c r="S21" s="47" t="s">
        <v>93</v>
      </c>
      <c r="T21" s="47" t="s">
        <v>90</v>
      </c>
      <c r="U21" s="185"/>
    </row>
    <row r="22" spans="1:21" s="10" customFormat="1" ht="265.5">
      <c r="A22" s="888"/>
      <c r="B22" s="50" t="s">
        <v>370</v>
      </c>
      <c r="C22" s="50" t="s">
        <v>371</v>
      </c>
      <c r="D22" s="50" t="s">
        <v>45</v>
      </c>
      <c r="E22" s="50" t="s">
        <v>116</v>
      </c>
      <c r="F22" s="50">
        <v>1912</v>
      </c>
      <c r="G22" s="50" t="s">
        <v>86</v>
      </c>
      <c r="H22" s="51" t="s">
        <v>25</v>
      </c>
      <c r="I22" s="51">
        <v>5</v>
      </c>
      <c r="J22" s="51" t="s">
        <v>893</v>
      </c>
      <c r="K22" s="51">
        <v>32.200000000000003</v>
      </c>
      <c r="L22" s="186">
        <v>43252</v>
      </c>
      <c r="M22" s="51" t="s">
        <v>86</v>
      </c>
      <c r="N22" s="51" t="s">
        <v>54</v>
      </c>
      <c r="O22" s="51" t="s">
        <v>89</v>
      </c>
      <c r="P22" s="51" t="s">
        <v>86</v>
      </c>
      <c r="Q22" s="51" t="s">
        <v>338</v>
      </c>
      <c r="R22" s="51" t="s">
        <v>90</v>
      </c>
      <c r="S22" s="51" t="s">
        <v>93</v>
      </c>
      <c r="T22" s="51" t="s">
        <v>90</v>
      </c>
      <c r="U22" s="144" t="s">
        <v>894</v>
      </c>
    </row>
    <row r="23" spans="1:21" s="10" customFormat="1" ht="236">
      <c r="A23" s="888"/>
      <c r="B23" s="53" t="s">
        <v>374</v>
      </c>
      <c r="C23" s="53" t="s">
        <v>375</v>
      </c>
      <c r="D23" s="53" t="s">
        <v>45</v>
      </c>
      <c r="E23" s="53" t="s">
        <v>116</v>
      </c>
      <c r="F23" s="53">
        <v>1936</v>
      </c>
      <c r="G23" s="53" t="s">
        <v>86</v>
      </c>
      <c r="H23" s="47" t="s">
        <v>25</v>
      </c>
      <c r="I23" s="47">
        <v>14</v>
      </c>
      <c r="J23" s="47" t="s">
        <v>895</v>
      </c>
      <c r="K23" s="47">
        <v>17.5</v>
      </c>
      <c r="L23" s="184">
        <v>43252</v>
      </c>
      <c r="M23" s="47" t="s">
        <v>86</v>
      </c>
      <c r="N23" s="47" t="s">
        <v>54</v>
      </c>
      <c r="O23" s="47" t="s">
        <v>89</v>
      </c>
      <c r="P23" s="47" t="s">
        <v>86</v>
      </c>
      <c r="Q23" s="47" t="s">
        <v>338</v>
      </c>
      <c r="R23" s="47" t="s">
        <v>90</v>
      </c>
      <c r="S23" s="47" t="s">
        <v>93</v>
      </c>
      <c r="T23" s="47" t="s">
        <v>90</v>
      </c>
      <c r="U23" s="185" t="s">
        <v>896</v>
      </c>
    </row>
    <row r="24" spans="1:21" s="10" customFormat="1" ht="59">
      <c r="A24" s="888"/>
      <c r="B24" s="50" t="s">
        <v>378</v>
      </c>
      <c r="C24" s="50" t="s">
        <v>379</v>
      </c>
      <c r="D24" s="50" t="s">
        <v>45</v>
      </c>
      <c r="E24" s="50" t="s">
        <v>116</v>
      </c>
      <c r="F24" s="50">
        <v>1936</v>
      </c>
      <c r="G24" s="50" t="s">
        <v>86</v>
      </c>
      <c r="H24" s="51" t="s">
        <v>25</v>
      </c>
      <c r="I24" s="51">
        <v>30</v>
      </c>
      <c r="J24" s="51" t="s">
        <v>897</v>
      </c>
      <c r="K24" s="51">
        <v>20.7</v>
      </c>
      <c r="L24" s="186">
        <v>43252</v>
      </c>
      <c r="M24" s="51" t="s">
        <v>86</v>
      </c>
      <c r="N24" s="51" t="s">
        <v>54</v>
      </c>
      <c r="O24" s="51" t="s">
        <v>89</v>
      </c>
      <c r="P24" s="51" t="s">
        <v>90</v>
      </c>
      <c r="Q24" s="51" t="s">
        <v>338</v>
      </c>
      <c r="R24" s="51" t="s">
        <v>90</v>
      </c>
      <c r="S24" s="51" t="s">
        <v>93</v>
      </c>
      <c r="T24" s="51" t="s">
        <v>90</v>
      </c>
      <c r="U24" s="144" t="s">
        <v>898</v>
      </c>
    </row>
    <row r="25" spans="1:21" s="10" customFormat="1" ht="147.5">
      <c r="A25" s="888"/>
      <c r="B25" s="53" t="s">
        <v>382</v>
      </c>
      <c r="C25" s="53" t="s">
        <v>383</v>
      </c>
      <c r="D25" s="53" t="s">
        <v>45</v>
      </c>
      <c r="E25" s="53" t="s">
        <v>116</v>
      </c>
      <c r="F25" s="53">
        <v>1936</v>
      </c>
      <c r="G25" s="53" t="s">
        <v>86</v>
      </c>
      <c r="H25" s="47" t="s">
        <v>25</v>
      </c>
      <c r="I25" s="47">
        <v>15</v>
      </c>
      <c r="J25" s="47" t="s">
        <v>899</v>
      </c>
      <c r="K25" s="47">
        <v>3.9</v>
      </c>
      <c r="L25" s="184">
        <v>43252</v>
      </c>
      <c r="M25" s="47" t="s">
        <v>86</v>
      </c>
      <c r="N25" s="47" t="s">
        <v>57</v>
      </c>
      <c r="O25" s="47" t="s">
        <v>57</v>
      </c>
      <c r="P25" s="47" t="s">
        <v>90</v>
      </c>
      <c r="Q25" s="47" t="s">
        <v>338</v>
      </c>
      <c r="R25" s="47" t="s">
        <v>90</v>
      </c>
      <c r="S25" s="47" t="s">
        <v>93</v>
      </c>
      <c r="T25" s="47" t="s">
        <v>90</v>
      </c>
      <c r="U25" s="185" t="s">
        <v>900</v>
      </c>
    </row>
    <row r="26" spans="1:21" s="10" customFormat="1" ht="295">
      <c r="A26" s="888"/>
      <c r="B26" s="50" t="s">
        <v>385</v>
      </c>
      <c r="C26" s="50" t="s">
        <v>386</v>
      </c>
      <c r="D26" s="50" t="s">
        <v>45</v>
      </c>
      <c r="E26" s="50" t="s">
        <v>116</v>
      </c>
      <c r="F26" s="50">
        <v>1940</v>
      </c>
      <c r="G26" s="50" t="s">
        <v>86</v>
      </c>
      <c r="H26" s="51" t="s">
        <v>25</v>
      </c>
      <c r="I26" s="51">
        <v>14</v>
      </c>
      <c r="J26" s="51" t="s">
        <v>883</v>
      </c>
      <c r="K26" s="51">
        <v>0.7</v>
      </c>
      <c r="L26" s="186">
        <v>43252</v>
      </c>
      <c r="M26" s="51" t="s">
        <v>86</v>
      </c>
      <c r="N26" s="51" t="s">
        <v>54</v>
      </c>
      <c r="O26" s="51" t="s">
        <v>89</v>
      </c>
      <c r="P26" s="51" t="s">
        <v>90</v>
      </c>
      <c r="Q26" s="51" t="s">
        <v>338</v>
      </c>
      <c r="R26" s="51" t="s">
        <v>90</v>
      </c>
      <c r="S26" s="51" t="s">
        <v>93</v>
      </c>
      <c r="T26" s="51" t="s">
        <v>90</v>
      </c>
      <c r="U26" s="144" t="s">
        <v>901</v>
      </c>
    </row>
    <row r="27" spans="1:21" s="10" customFormat="1" ht="88.5">
      <c r="A27" s="888"/>
      <c r="B27" s="53" t="s">
        <v>388</v>
      </c>
      <c r="C27" s="53" t="s">
        <v>389</v>
      </c>
      <c r="D27" s="53" t="s">
        <v>45</v>
      </c>
      <c r="E27" s="53" t="s">
        <v>116</v>
      </c>
      <c r="F27" s="53">
        <v>1940</v>
      </c>
      <c r="G27" s="53" t="s">
        <v>86</v>
      </c>
      <c r="H27" s="47" t="s">
        <v>25</v>
      </c>
      <c r="I27" s="47">
        <v>18</v>
      </c>
      <c r="J27" s="47" t="s">
        <v>892</v>
      </c>
      <c r="K27" s="47">
        <v>1.5</v>
      </c>
      <c r="L27" s="184">
        <v>43252</v>
      </c>
      <c r="M27" s="47" t="s">
        <v>86</v>
      </c>
      <c r="N27" s="47" t="s">
        <v>390</v>
      </c>
      <c r="O27" s="47" t="s">
        <v>89</v>
      </c>
      <c r="P27" s="47" t="s">
        <v>90</v>
      </c>
      <c r="Q27" s="47" t="s">
        <v>338</v>
      </c>
      <c r="R27" s="47" t="s">
        <v>90</v>
      </c>
      <c r="S27" s="47" t="s">
        <v>93</v>
      </c>
      <c r="T27" s="47" t="s">
        <v>90</v>
      </c>
      <c r="U27" s="185" t="s">
        <v>902</v>
      </c>
    </row>
    <row r="28" spans="1:21" s="10" customFormat="1" ht="147.5">
      <c r="A28" s="888"/>
      <c r="B28" s="50" t="s">
        <v>392</v>
      </c>
      <c r="C28" s="50" t="s">
        <v>393</v>
      </c>
      <c r="D28" s="50" t="s">
        <v>45</v>
      </c>
      <c r="E28" s="50" t="s">
        <v>116</v>
      </c>
      <c r="F28" s="50">
        <v>1937</v>
      </c>
      <c r="G28" s="50" t="s">
        <v>86</v>
      </c>
      <c r="H28" s="51" t="s">
        <v>25</v>
      </c>
      <c r="I28" s="51">
        <v>16</v>
      </c>
      <c r="J28" s="51" t="s">
        <v>890</v>
      </c>
      <c r="K28" s="51">
        <v>1.6</v>
      </c>
      <c r="L28" s="186">
        <v>43221</v>
      </c>
      <c r="M28" s="51" t="s">
        <v>86</v>
      </c>
      <c r="N28" s="51" t="s">
        <v>390</v>
      </c>
      <c r="O28" s="51" t="s">
        <v>89</v>
      </c>
      <c r="P28" s="51" t="s">
        <v>90</v>
      </c>
      <c r="Q28" s="51" t="s">
        <v>338</v>
      </c>
      <c r="R28" s="51" t="s">
        <v>90</v>
      </c>
      <c r="S28" s="51" t="s">
        <v>93</v>
      </c>
      <c r="T28" s="51" t="s">
        <v>90</v>
      </c>
      <c r="U28" s="144" t="s">
        <v>903</v>
      </c>
    </row>
    <row r="29" spans="1:21" s="10" customFormat="1" ht="88.5">
      <c r="A29" s="888"/>
      <c r="B29" s="53" t="s">
        <v>395</v>
      </c>
      <c r="C29" s="53" t="s">
        <v>396</v>
      </c>
      <c r="D29" s="53" t="s">
        <v>45</v>
      </c>
      <c r="E29" s="53" t="s">
        <v>116</v>
      </c>
      <c r="F29" s="53">
        <v>1939</v>
      </c>
      <c r="G29" s="53" t="s">
        <v>86</v>
      </c>
      <c r="H29" s="47" t="s">
        <v>25</v>
      </c>
      <c r="I29" s="47">
        <v>11</v>
      </c>
      <c r="J29" s="47" t="s">
        <v>904</v>
      </c>
      <c r="K29" s="47">
        <v>4.9000000000000004</v>
      </c>
      <c r="L29" s="184">
        <v>43221</v>
      </c>
      <c r="M29" s="47" t="s">
        <v>86</v>
      </c>
      <c r="N29" s="47" t="s">
        <v>390</v>
      </c>
      <c r="O29" s="47" t="s">
        <v>89</v>
      </c>
      <c r="P29" s="47" t="s">
        <v>90</v>
      </c>
      <c r="Q29" s="47" t="s">
        <v>338</v>
      </c>
      <c r="R29" s="47" t="s">
        <v>90</v>
      </c>
      <c r="S29" s="47" t="s">
        <v>93</v>
      </c>
      <c r="T29" s="47" t="s">
        <v>90</v>
      </c>
      <c r="U29" s="185" t="s">
        <v>905</v>
      </c>
    </row>
    <row r="30" spans="1:21" s="10" customFormat="1" ht="59.5" thickBot="1">
      <c r="A30" s="889"/>
      <c r="B30" s="189" t="s">
        <v>341</v>
      </c>
      <c r="C30" s="189" t="s">
        <v>342</v>
      </c>
      <c r="D30" s="189" t="s">
        <v>45</v>
      </c>
      <c r="E30" s="189" t="s">
        <v>116</v>
      </c>
      <c r="F30" s="189">
        <v>1913</v>
      </c>
      <c r="G30" s="189" t="s">
        <v>86</v>
      </c>
      <c r="H30" s="190" t="s">
        <v>25</v>
      </c>
      <c r="I30" s="190">
        <v>10</v>
      </c>
      <c r="J30" s="190" t="s">
        <v>904</v>
      </c>
      <c r="K30" s="190">
        <v>4.9000000000000004</v>
      </c>
      <c r="L30" s="191">
        <v>42856</v>
      </c>
      <c r="M30" s="190" t="s">
        <v>86</v>
      </c>
      <c r="N30" s="190" t="s">
        <v>31</v>
      </c>
      <c r="O30" s="190" t="s">
        <v>89</v>
      </c>
      <c r="P30" s="190" t="s">
        <v>86</v>
      </c>
      <c r="Q30" s="190" t="s">
        <v>338</v>
      </c>
      <c r="R30" s="190" t="s">
        <v>90</v>
      </c>
      <c r="S30" s="190" t="s">
        <v>93</v>
      </c>
      <c r="T30" s="190" t="s">
        <v>90</v>
      </c>
      <c r="U30" s="192" t="s">
        <v>906</v>
      </c>
    </row>
    <row r="32" spans="1:21">
      <c r="A32" s="172" t="s">
        <v>551</v>
      </c>
    </row>
    <row r="33" spans="1:1" ht="35">
      <c r="A33" s="172" t="s">
        <v>907</v>
      </c>
    </row>
  </sheetData>
  <mergeCells count="3">
    <mergeCell ref="U3:U4"/>
    <mergeCell ref="A15:A30"/>
    <mergeCell ref="A3:A5"/>
  </mergeCells>
  <dataValidations count="6">
    <dataValidation type="list" allowBlank="1" showInputMessage="1" showErrorMessage="1" sqref="O8:O30" xr:uid="{00000000-0002-0000-0900-000000000000}">
      <formula1>"ANCOLD, Canadian Dam Association, State of Nevada Division of Water Resources, N/A"</formula1>
    </dataValidation>
    <dataValidation type="list" allowBlank="1" showInputMessage="1" showErrorMessage="1" sqref="S12:S30 S8:S9" xr:uid="{00000000-0002-0000-0900-000001000000}">
      <formula1>"Yes and Yes, Yes and No, No and No"</formula1>
    </dataValidation>
    <dataValidation type="list" allowBlank="1" showInputMessage="1" showErrorMessage="1" sqref="Q12:Q30 Q8:Q9" xr:uid="{00000000-0002-0000-0900-000002000000}">
      <formula1>"Internal/In House Engineering Specialist, External Engineering Support, Both"</formula1>
    </dataValidation>
    <dataValidation type="list" allowBlank="1" showInputMessage="1" showErrorMessage="1" sqref="T8:T30 G8:G30 P8:P30 M8:M30" xr:uid="{00000000-0002-0000-0900-000003000000}">
      <formula1>"Yes, No"</formula1>
    </dataValidation>
    <dataValidation type="list" allowBlank="1" showInputMessage="1" showErrorMessage="1" sqref="E8:E30" xr:uid="{00000000-0002-0000-0900-000004000000}">
      <formula1>"Active, Inactive/Care and Maintenance, Closed, Under Construction, Not Applicable (Water Dam)"</formula1>
    </dataValidation>
    <dataValidation type="list" allowBlank="1" showInputMessage="1" showErrorMessage="1" sqref="D8:D30" xr:uid="{00000000-0002-0000-0900-000005000000}">
      <formula1>"Owned and Operated, Subsidiary, JV, NOJV"</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E11FDF530A324DA949374C558358D1" ma:contentTypeVersion="15" ma:contentTypeDescription="Create a new document." ma:contentTypeScope="" ma:versionID="598d5dbff39459b191ada37851ad0ca3">
  <xsd:schema xmlns:xsd="http://www.w3.org/2001/XMLSchema" xmlns:xs="http://www.w3.org/2001/XMLSchema" xmlns:p="http://schemas.microsoft.com/office/2006/metadata/properties" xmlns:ns2="05d4a583-ec8f-47d4-bf62-6d648cfb27ac" xmlns:ns3="ab763908-5efd-479f-bf39-519221180d9a" xmlns:ns4="d3357640-56e9-4c43-8d7b-74be2cad0d40" targetNamespace="http://schemas.microsoft.com/office/2006/metadata/properties" ma:root="true" ma:fieldsID="d9c32749e2989956c39e0b7b16ff5ca6" ns2:_="" ns3:_="" ns4:_="">
    <xsd:import namespace="05d4a583-ec8f-47d4-bf62-6d648cfb27ac"/>
    <xsd:import namespace="ab763908-5efd-479f-bf39-519221180d9a"/>
    <xsd:import namespace="d3357640-56e9-4c43-8d7b-74be2cad0d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4a583-ec8f-47d4-bf62-6d648cfb27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3eb8f9d-d63d-419c-bff7-49c9424b9ae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763908-5efd-479f-bf39-519221180d9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357640-56e9-4c43-8d7b-74be2cad0d4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6c4b1bf-a070-4ac7-945a-200e06ba19d7}" ma:internalName="TaxCatchAll" ma:showField="CatchAllData" ma:web="ab763908-5efd-479f-bf39-519221180d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5d4a583-ec8f-47d4-bf62-6d648cfb27ac">
      <Terms xmlns="http://schemas.microsoft.com/office/infopath/2007/PartnerControls"/>
    </lcf76f155ced4ddcb4097134ff3c332f>
    <TaxCatchAll xmlns="d3357640-56e9-4c43-8d7b-74be2cad0d4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99F264-B655-4B97-B22D-655AF5ED1F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4a583-ec8f-47d4-bf62-6d648cfb27ac"/>
    <ds:schemaRef ds:uri="ab763908-5efd-479f-bf39-519221180d9a"/>
    <ds:schemaRef ds:uri="d3357640-56e9-4c43-8d7b-74be2cad0d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B43296-E0CC-4C4C-8C72-909A8A1F1BA5}">
  <ds:schemaRefs>
    <ds:schemaRef ds:uri="http://schemas.microsoft.com/office/2006/metadata/properties"/>
    <ds:schemaRef ds:uri="http://schemas.microsoft.com/office/infopath/2007/PartnerControls"/>
    <ds:schemaRef ds:uri="05d4a583-ec8f-47d4-bf62-6d648cfb27ac"/>
    <ds:schemaRef ds:uri="d3357640-56e9-4c43-8d7b-74be2cad0d40"/>
  </ds:schemaRefs>
</ds:datastoreItem>
</file>

<file path=customXml/itemProps3.xml><?xml version="1.0" encoding="utf-8"?>
<ds:datastoreItem xmlns:ds="http://schemas.openxmlformats.org/officeDocument/2006/customXml" ds:itemID="{7AB3852B-7ED9-4FCB-8A5C-D452F7940A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7</vt:i4>
      </vt:variant>
      <vt:variant>
        <vt:lpstr>Named Ranges</vt:lpstr>
      </vt:variant>
      <vt:variant>
        <vt:i4>7</vt:i4>
      </vt:variant>
    </vt:vector>
  </HeadingPairs>
  <TitlesOfParts>
    <vt:vector size="24" baseType="lpstr">
      <vt:lpstr>Overview Questions</vt:lpstr>
      <vt:lpstr>Summary_Active</vt:lpstr>
      <vt:lpstr>Summary</vt:lpstr>
      <vt:lpstr>All dams</vt:lpstr>
      <vt:lpstr>All Dams_Complete_Operations</vt:lpstr>
      <vt:lpstr>All Dams_Complete</vt:lpstr>
      <vt:lpstr>Dropdown Lists</vt:lpstr>
      <vt:lpstr>Former Newmont w Calcs for all</vt:lpstr>
      <vt:lpstr>Former Goldcorp</vt:lpstr>
      <vt:lpstr>Joint Venture</vt:lpstr>
      <vt:lpstr>Classification_Operations</vt:lpstr>
      <vt:lpstr>Status_operations</vt:lpstr>
      <vt:lpstr>Construction Type_Ops</vt:lpstr>
      <vt:lpstr>Location</vt:lpstr>
      <vt:lpstr>Status</vt:lpstr>
      <vt:lpstr>Consequence Classification</vt:lpstr>
      <vt:lpstr>Construction Method</vt:lpstr>
      <vt:lpstr>'Former Newmont w Calcs for all'!_ftn1</vt:lpstr>
      <vt:lpstr>'Former Newmont w Calcs for all'!_ftnref1</vt:lpstr>
      <vt:lpstr>'All Dams_Complete_Operations'!Print_Area</vt:lpstr>
      <vt:lpstr>'Former Newmont w Calcs for all'!Print_Area</vt:lpstr>
      <vt:lpstr>'All Dams_Complete'!Print_Titles</vt:lpstr>
      <vt:lpstr>'All Dams_Complete_Operations'!Print_Titles</vt:lpstr>
      <vt:lpstr>'Former Newmont w Calcs for all'!Print_Titles</vt:lpstr>
    </vt:vector>
  </TitlesOfParts>
  <Manager/>
  <Company>Newmont Mining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Briana Gunn</dc:creator>
  <cp:keywords/>
  <dc:description/>
  <cp:lastModifiedBy>Kristin Pouw</cp:lastModifiedBy>
  <cp:revision/>
  <dcterms:created xsi:type="dcterms:W3CDTF">2019-04-01T13:56:03Z</dcterms:created>
  <dcterms:modified xsi:type="dcterms:W3CDTF">2022-07-28T20:40:51Z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0x01010006E11FDF530A324DA949374C558358D1</vt:lpwstr>
  </property>
  <property fmtid="{D5CDD505-2E9C-101B-9397-08002B2CF9AE}" pid="3" name="MediaServiceImageTags">
    <vt:lpwstr/>
  </property>
</Properties>
</file>